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300" activeTab="2"/>
  </bookViews>
  <sheets>
    <sheet name="B.S" sheetId="1" r:id="rId1"/>
    <sheet name="I.S" sheetId="2" r:id="rId2"/>
    <sheet name="CF.S" sheetId="3" r:id="rId3"/>
  </sheets>
  <definedNames>
    <definedName name="_xlnm.Print_Area" localSheetId="2">'CF.S'!$A$1:$E$61</definedName>
    <definedName name="_xlnm.Print_Titles" localSheetId="2">'CF.S'!$8:$9</definedName>
  </definedNames>
  <calcPr fullCalcOnLoad="1"/>
</workbook>
</file>

<file path=xl/sharedStrings.xml><?xml version="1.0" encoding="utf-8"?>
<sst xmlns="http://schemas.openxmlformats.org/spreadsheetml/2006/main" count="274" uniqueCount="224">
  <si>
    <t>Leasehold assets</t>
  </si>
  <si>
    <t>2.</t>
  </si>
  <si>
    <t>Goods held under trust or for processing</t>
  </si>
  <si>
    <t>3.</t>
  </si>
  <si>
    <t>Goods received on consignment for sale</t>
  </si>
  <si>
    <t>3.1</t>
  </si>
  <si>
    <t>Telecom terminal equipment received on consignment for sale</t>
  </si>
  <si>
    <t>3.2</t>
  </si>
  <si>
    <t>Others received on consignment for sale</t>
  </si>
  <si>
    <t>4.</t>
  </si>
  <si>
    <t>Settled bad loans</t>
  </si>
  <si>
    <t>5.</t>
  </si>
  <si>
    <t>Foreign currencies</t>
  </si>
  <si>
    <t>6.</t>
  </si>
  <si>
    <t>Estimates for non business &amp; project expenditure</t>
  </si>
  <si>
    <t>INCOME STATEMENT</t>
  </si>
  <si>
    <t>Unit: VND</t>
  </si>
  <si>
    <t>Quarter 4</t>
  </si>
  <si>
    <t>Accumulation from Jan. 01st to Dec. 31st</t>
  </si>
  <si>
    <t>1. Sales</t>
  </si>
  <si>
    <t>2. Deductions</t>
  </si>
  <si>
    <t>3. Net sales and services (10= 01 - 02)</t>
  </si>
  <si>
    <t>4. Cost of goods sold</t>
  </si>
  <si>
    <t>5. Gross profit  (20= 10 - 11)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</si>
  <si>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</si>
  <si>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</si>
  <si>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</si>
  <si>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</si>
  <si>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</si>
  <si>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10. Net operating profit 30={20+(21-22)-(24+25)}</t>
  </si>
  <si>
    <t>11. Other income</t>
  </si>
  <si>
    <t>12. Other expenses</t>
  </si>
  <si>
    <t>13. Other profit ( 40 = 31 - 32)</t>
  </si>
  <si>
    <t>14. Profit before tax (50=30+40)</t>
  </si>
  <si>
    <t>15. Current corporate income tax expenses</t>
  </si>
  <si>
    <t>16. Deferred corporate income tax expenses</t>
  </si>
  <si>
    <t>17. Profit after tax (60=50-51-52)</t>
  </si>
  <si>
    <t>18. EPS (VND/share) (*)</t>
  </si>
  <si>
    <t>CASH FLOWS STATEMENT</t>
  </si>
  <si>
    <t>Quarter 4 - 2007 (Indirect method)</t>
  </si>
  <si>
    <t>I. CASH FLOWS FROM OPERATING ACTIVITIES:</t>
  </si>
  <si>
    <t>1. Profit before tax</t>
  </si>
  <si>
    <t>2. Adjustment in accounts</t>
  </si>
  <si>
    <t>Fixed assets depreciation</t>
  </si>
  <si>
    <t>Provisions</t>
  </si>
  <si>
    <t>Unrealized foreign exchange difference loss/gain</t>
  </si>
  <si>
    <t>Loss/gain from investment</t>
  </si>
  <si>
    <t>Interest expenses</t>
  </si>
  <si>
    <t>3. Operating profit before the changes of current capital</t>
  </si>
  <si>
    <t>Changes in accounts receivable</t>
  </si>
  <si>
    <t>Changes in inventories</t>
  </si>
  <si>
    <t>Changes in trade payables (exclude interest payable, income tax payable)</t>
  </si>
  <si>
    <t>Changes in prepaid expenses</t>
  </si>
  <si>
    <t>Paid interest</t>
  </si>
  <si>
    <t>Paid corporate income tax</t>
  </si>
  <si>
    <t>Other payables</t>
  </si>
  <si>
    <t>Net cash provided by (used in) operating activities</t>
  </si>
  <si>
    <t>II. CASH FLOWS FROM INVESTING ACTIVITIES:</t>
  </si>
  <si>
    <t>1. Cash paid for purchase of capital assets and other long-term assets</t>
  </si>
  <si>
    <t>2. Cash received from liquidation or disposal of capital assets and other long-term assets</t>
  </si>
  <si>
    <t>3. Cash paid for lending or purchase debt tools of other companies</t>
  </si>
  <si>
    <t>4. Withdrawal of lending or resale debt tools of other companies</t>
  </si>
  <si>
    <t>5. Cash paid for joining capital in other companies</t>
  </si>
  <si>
    <t>6. Withdrawal of capital in other companies</t>
  </si>
  <si>
    <t xml:space="preserve">7. Cash received from interest, dividend and distributed profit </t>
  </si>
  <si>
    <t>Net cash used in investing activities</t>
  </si>
  <si>
    <t>III. CASH FLOWS FROM FINANCING ACTIVITIES:</t>
  </si>
  <si>
    <t>1. Cash received from issuing stock, other owners' equity</t>
  </si>
  <si>
    <t>2. Cash paid to owners' equity, repurchase issued stock</t>
  </si>
  <si>
    <t>3. Cash received from long-term and short-term borrowings</t>
  </si>
  <si>
    <t>4. Cash paid to principal debt</t>
  </si>
  <si>
    <t>5. Cash paid to financial lease debt</t>
  </si>
  <si>
    <t>6. Dividend, profit paid for owners</t>
  </si>
  <si>
    <t>Net cash (used in) provided by financing activities</t>
  </si>
  <si>
    <t>Net cash during the period (20+30+40)</t>
  </si>
  <si>
    <t>CASH AND CASH EQUIVALENTS AT BEGINNING OF YEAR</t>
  </si>
  <si>
    <t>Influence of foreign exchange fluctuation</t>
  </si>
  <si>
    <t>CASH AND CASH EQUIVALENTS AT END OF YEAR (50+60+61)</t>
  </si>
  <si>
    <t>Ngày  25  tháng  1  năm 2008</t>
  </si>
  <si>
    <t>III</t>
  </si>
  <si>
    <t>IV</t>
  </si>
  <si>
    <t>V</t>
  </si>
  <si>
    <t>Nguyễn Khắc Sơn</t>
  </si>
  <si>
    <t>NGƯỜI LẬP BIỂU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</si>
  <si>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</si>
  <si>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</si>
  <si>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</si>
  <si>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</si>
  <si>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</si>
  <si>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</si>
  <si>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</si>
  <si>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</si>
  <si>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</si>
  <si>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Lê Thế Sơn</t>
  </si>
  <si>
    <t>V.18</t>
  </si>
  <si>
    <t>V.19</t>
  </si>
  <si>
    <t>V.20</t>
  </si>
  <si>
    <t>V.22</t>
  </si>
  <si>
    <t>V.23</t>
  </si>
  <si>
    <t>VI.25</t>
  </si>
  <si>
    <t>VI.27</t>
  </si>
  <si>
    <t>VI.26</t>
  </si>
  <si>
    <t>VI.28</t>
  </si>
  <si>
    <t>VI.30</t>
  </si>
  <si>
    <t>KẾ TOÁN TRƯỞNG</t>
  </si>
  <si>
    <t>GIÁM ĐỐC</t>
  </si>
  <si>
    <t>Phạm Kim Lâm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</si>
  <si>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</si>
  <si>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</si>
  <si>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</si>
  <si>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</si>
  <si>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</si>
  <si>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</si>
  <si>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</si>
  <si>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</si>
  <si>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</si>
  <si>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01</t>
  </si>
  <si>
    <t>02</t>
  </si>
  <si>
    <t>NGƯỜI LẬP                              KẾ TOÁN TRƯỞNG</t>
  </si>
  <si>
    <t>Lê Thế Sơn                                Phạm Kim Lâm</t>
  </si>
  <si>
    <t xml:space="preserve">            Nguyễn Khắc Sơn</t>
  </si>
  <si>
    <t>A</t>
  </si>
  <si>
    <t>I</t>
  </si>
  <si>
    <t>II</t>
  </si>
  <si>
    <t>Pha Lai Thermal Joint-Stock Company</t>
  </si>
  <si>
    <t>Pha Lai Town, Chi Linh Dist.</t>
  </si>
  <si>
    <t>BALANCE SHEET</t>
  </si>
  <si>
    <t>Quarter 4 - 2007</t>
  </si>
  <si>
    <t>Code</t>
  </si>
  <si>
    <t>Note</t>
  </si>
  <si>
    <t>Ending Balance</t>
  </si>
  <si>
    <t>Beginning Balance</t>
  </si>
  <si>
    <t>No.</t>
  </si>
  <si>
    <t>ASSETS</t>
  </si>
  <si>
    <t>SHORT-TERM ASSETS (100 = 110+120+130+140+150)</t>
  </si>
  <si>
    <t>Cash &amp; Cash equivalents</t>
  </si>
  <si>
    <t xml:space="preserve">Cash </t>
  </si>
  <si>
    <t>Cash equivalents</t>
  </si>
  <si>
    <t>Short-term financial investments</t>
  </si>
  <si>
    <t>Short-term investments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</si>
  <si>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</si>
  <si>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</si>
  <si>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</si>
  <si>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</si>
  <si>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</si>
  <si>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</si>
  <si>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Provision for short-term doubtful debts (*)</t>
  </si>
  <si>
    <t>Inventories</t>
  </si>
  <si>
    <t>Provision for devaluation of inventories (*)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</si>
  <si>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</si>
  <si>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</si>
  <si>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</si>
  <si>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</si>
  <si>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</si>
  <si>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B</t>
  </si>
  <si>
    <t>LONG-TERM ASSETS (200 = 210+220+240+250+260)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</si>
  <si>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</si>
  <si>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</si>
  <si>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</si>
  <si>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</si>
  <si>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</si>
  <si>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Provision for long-term doubtful debts (*)</t>
  </si>
  <si>
    <t>Fixed assets</t>
  </si>
  <si>
    <t>Tangible fixed assets</t>
  </si>
  <si>
    <t xml:space="preserve">  - Historical cost</t>
  </si>
  <si>
    <t xml:space="preserve">  - Accumulated depreciation (*)</t>
  </si>
  <si>
    <t>Finance leases fixed assets</t>
  </si>
  <si>
    <t xml:space="preserve">  - Historical cost </t>
  </si>
  <si>
    <t>Intangible fixed assets</t>
  </si>
  <si>
    <t>Construction in progress</t>
  </si>
  <si>
    <t>Property Investment</t>
  </si>
  <si>
    <t>Long-term financial investments</t>
  </si>
  <si>
    <t>Investment in subsidiary company</t>
  </si>
  <si>
    <t>Investment in joint venture</t>
  </si>
  <si>
    <t>Other long-term investments</t>
  </si>
  <si>
    <t>Provision for diminution in value of long-term financial investments (*)</t>
  </si>
  <si>
    <t>Other long-term assets</t>
  </si>
  <si>
    <t>Long-term prepaid expenses</t>
  </si>
  <si>
    <t>Deferred income tax assets</t>
  </si>
  <si>
    <t>Others</t>
  </si>
  <si>
    <t>TOTAL ASSETS</t>
  </si>
  <si>
    <t>CAPITAL SOURCE</t>
  </si>
  <si>
    <t>LIABILITIES (300 = 310+330)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</si>
  <si>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</si>
  <si>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</si>
  <si>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</si>
  <si>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</si>
  <si>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</si>
  <si>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</si>
  <si>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</si>
  <si>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</si>
  <si>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</si>
  <si>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</si>
  <si>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</si>
  <si>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</si>
  <si>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</si>
  <si>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</si>
  <si>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</si>
  <si>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</si>
  <si>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</si>
  <si>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</si>
  <si>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</si>
  <si>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OWNER'S EQUITY (400 = 410+430)</t>
  </si>
  <si>
    <t>Capital sources and funds</t>
  </si>
  <si>
    <t>Paid-in capital</t>
  </si>
  <si>
    <t>Capital surplus</t>
  </si>
  <si>
    <t>Other capital of owner</t>
  </si>
  <si>
    <t>Treasury stock (*)</t>
  </si>
  <si>
    <t>Asset revaluation differences</t>
  </si>
  <si>
    <t>Foreign exchange differences</t>
  </si>
  <si>
    <t>Investment and development funds</t>
  </si>
  <si>
    <t>Financial reserved Fund</t>
  </si>
  <si>
    <t>Other Fund belong to owner's equity</t>
  </si>
  <si>
    <t>Retained after-tax profit</t>
  </si>
  <si>
    <t>Capital for construction work</t>
  </si>
  <si>
    <t>Budget sources</t>
  </si>
  <si>
    <t>Bonus and welfare funds</t>
  </si>
  <si>
    <t>Budgets</t>
  </si>
  <si>
    <t>Budget for fixed asset</t>
  </si>
  <si>
    <t>TOTAL RESOURCES</t>
  </si>
  <si>
    <t>Provision for diminution in value of short-term investments (*)</t>
  </si>
  <si>
    <t>OFF BALANCE SHEET ITEMS</t>
  </si>
  <si>
    <t>Items</t>
  </si>
  <si>
    <t>1.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</si>
</sst>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  <numFmt numFmtId="177" formatCode="#,###_);\(#,###\)"/>
    <numFmt numFmtId="178" formatCode="_(* #,##0.00000_);_(* \(#,##0.00000\);_(* &quot;-&quot;??_);_(@_)"/>
    <numFmt numFmtId="179" formatCode="[$€-2]\ #,##0.00_);[Red]\([$€-2]\ #,##0.00\)"/>
    <numFmt numFmtId="180" formatCode="0.0%"/>
    <numFmt numFmtId="181" formatCode="0.0"/>
    <numFmt numFmtId="182" formatCode="0.000"/>
    <numFmt numFmtId="183" formatCode="0.0000"/>
    <numFmt numFmtId="184" formatCode="_(* #,##0.000_);_(* \(#,##0.000\);_(* &quot;-&quot;??_);_(@_)"/>
    <numFmt numFmtId="185" formatCode="_(* #,##0.0000_);_(* \(#,##0.0000\);_(* &quot;-&quot;??_);_(@_)"/>
    <numFmt numFmtId="186" formatCode="_-* #,##0.000_-;\-* #,##0.000_-;_-* &quot;-&quot;???_-;_-@_-"/>
    <numFmt numFmtId="187" formatCode="_-* #,##0_-;\-* #,##0_-;_-* &quot;-&quot;??_-;_-@_-"/>
    <numFmt numFmtId="188" formatCode="_-* #,##0.0_-;\-* #,##0.0_-;_-* &quot;-&quot;?_-;_-@_-"/>
    <numFmt numFmtId="189" formatCode="#,##0;[Red]#,##0"/>
    <numFmt numFmtId="190" formatCode="#,###.000_);\(#,###.000\)"/>
    <numFmt numFmtId="191" formatCode="#,##0.0_);\(#,##0.0\)"/>
    <numFmt numFmtId="192" formatCode="#,##0_ ;[Red]\-#,##0\ "/>
    <numFmt numFmtId="193" formatCode="#,##0.0;\-#,##0.0"/>
  </numFmts>
  <fonts count="33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color indexed="8"/>
      <name val=".VnTime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vertical="center"/>
    </xf>
    <xf numFmtId="37" fontId="20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37" fontId="21" fillId="0" borderId="2" xfId="0" applyNumberFormat="1" applyFont="1" applyBorder="1" applyAlignment="1">
      <alignment vertical="center"/>
    </xf>
    <xf numFmtId="37" fontId="22" fillId="0" borderId="2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37" fontId="21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37" fontId="20" fillId="0" borderId="3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37" fontId="20" fillId="0" borderId="1" xfId="0" applyNumberFormat="1" applyFont="1" applyBorder="1" applyAlignment="1">
      <alignment vertical="center"/>
    </xf>
    <xf numFmtId="37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4" xfId="0" applyFont="1" applyBorder="1" applyAlignment="1">
      <alignment vertical="center"/>
    </xf>
    <xf numFmtId="37" fontId="16" fillId="0" borderId="4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7" fontId="16" fillId="0" borderId="2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37" fontId="16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 quotePrefix="1">
      <alignment horizontal="center" vertical="center"/>
    </xf>
    <xf numFmtId="37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37" fontId="24" fillId="0" borderId="6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177" fontId="19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6" fontId="6" fillId="0" borderId="0" xfId="15" applyNumberFormat="1" applyFont="1" applyAlignment="1">
      <alignment horizontal="center" vertical="center"/>
    </xf>
    <xf numFmtId="176" fontId="8" fillId="0" borderId="0" xfId="15" applyNumberFormat="1" applyFont="1" applyAlignment="1">
      <alignment vertical="center"/>
    </xf>
    <xf numFmtId="176" fontId="4" fillId="0" borderId="0" xfId="15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5" xfId="15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6" sqref="A6:F6"/>
    </sheetView>
  </sheetViews>
  <sheetFormatPr defaultColWidth="9.140625" defaultRowHeight="12.75"/>
  <cols>
    <col min="1" max="1" width="5.7109375" style="6" customWidth="1"/>
    <col min="2" max="2" width="78.28125" style="6" bestFit="1" customWidth="1"/>
    <col min="3" max="3" width="6.421875" style="57" bestFit="1" customWidth="1"/>
    <col min="4" max="4" width="5.8515625" style="57" bestFit="1" customWidth="1"/>
    <col min="5" max="5" width="25.57421875" style="6" bestFit="1" customWidth="1"/>
    <col min="6" max="6" width="21.00390625" style="6" bestFit="1" customWidth="1"/>
    <col min="7" max="16384" width="6.8515625" style="6" customWidth="1"/>
  </cols>
  <sheetData>
    <row r="1" spans="1:6" s="39" customFormat="1" ht="17.25" customHeight="1">
      <c r="A1" s="37" t="s">
        <v>124</v>
      </c>
      <c r="B1" s="37"/>
      <c r="C1" s="47"/>
      <c r="D1" s="48"/>
      <c r="E1" s="7"/>
      <c r="F1" s="7"/>
    </row>
    <row r="2" spans="1:6" s="39" customFormat="1" ht="15">
      <c r="A2" s="38" t="s">
        <v>125</v>
      </c>
      <c r="B2" s="38"/>
      <c r="C2" s="47"/>
      <c r="D2" s="48"/>
      <c r="E2" s="8"/>
      <c r="F2" s="8"/>
    </row>
    <row r="3" spans="3:7" s="39" customFormat="1" ht="15.75">
      <c r="C3" s="48"/>
      <c r="D3" s="48"/>
      <c r="G3" s="40"/>
    </row>
    <row r="4" spans="1:6" s="39" customFormat="1" ht="20.25">
      <c r="A4" s="41" t="s">
        <v>126</v>
      </c>
      <c r="B4" s="41"/>
      <c r="C4" s="41"/>
      <c r="D4" s="41"/>
      <c r="E4" s="41"/>
      <c r="F4" s="41"/>
    </row>
    <row r="5" spans="1:6" s="39" customFormat="1" ht="15.75">
      <c r="A5" s="42" t="s">
        <v>127</v>
      </c>
      <c r="B5" s="42"/>
      <c r="C5" s="42"/>
      <c r="D5" s="42"/>
      <c r="E5" s="42"/>
      <c r="F5" s="42"/>
    </row>
    <row r="6" spans="1:6" s="39" customFormat="1" ht="15">
      <c r="A6" s="43"/>
      <c r="B6" s="43"/>
      <c r="C6" s="43"/>
      <c r="D6" s="43"/>
      <c r="E6" s="43"/>
      <c r="F6" s="43"/>
    </row>
    <row r="7" spans="1:6" ht="15">
      <c r="A7" s="44" t="s">
        <v>132</v>
      </c>
      <c r="B7" s="44" t="s">
        <v>133</v>
      </c>
      <c r="C7" s="21" t="s">
        <v>128</v>
      </c>
      <c r="D7" s="21" t="s">
        <v>129</v>
      </c>
      <c r="E7" s="21" t="s">
        <v>130</v>
      </c>
      <c r="F7" s="21" t="s">
        <v>131</v>
      </c>
    </row>
    <row r="8" spans="1:6" ht="14.25">
      <c r="A8" s="45"/>
      <c r="B8" s="45">
        <v>1</v>
      </c>
      <c r="C8" s="46">
        <v>2</v>
      </c>
      <c r="D8" s="46">
        <v>3</v>
      </c>
      <c r="E8" s="46">
        <v>4</v>
      </c>
      <c r="F8" s="46">
        <v>5</v>
      </c>
    </row>
    <row r="9" spans="1:6" s="13" customFormat="1" ht="15">
      <c r="A9" s="11" t="s">
        <v>121</v>
      </c>
      <c r="B9" s="11" t="s">
        <v>134</v>
      </c>
      <c r="C9" s="49">
        <v>100</v>
      </c>
      <c r="D9" s="49"/>
      <c r="E9" s="12">
        <f>+E10+E13+E16+E23+E26</f>
        <v>2310026896632</v>
      </c>
      <c r="F9" s="12">
        <f>+F10+F13+F16+F23+F26</f>
        <v>3534498941247</v>
      </c>
    </row>
    <row r="10" spans="1:6" ht="15">
      <c r="A10" s="11" t="s">
        <v>122</v>
      </c>
      <c r="B10" s="11" t="s">
        <v>135</v>
      </c>
      <c r="C10" s="49">
        <v>110</v>
      </c>
      <c r="D10" s="49"/>
      <c r="E10" s="12">
        <f>E11+E12</f>
        <v>262797706031</v>
      </c>
      <c r="F10" s="12">
        <f>F11+F12</f>
        <v>528618413219</v>
      </c>
    </row>
    <row r="11" spans="1:6" ht="14.25">
      <c r="A11" s="14">
        <v>1</v>
      </c>
      <c r="B11" s="14" t="s">
        <v>136</v>
      </c>
      <c r="C11" s="50">
        <v>111</v>
      </c>
      <c r="D11" s="50" t="s">
        <v>107</v>
      </c>
      <c r="E11" s="15">
        <v>162797706031</v>
      </c>
      <c r="F11" s="15">
        <v>228618413219</v>
      </c>
    </row>
    <row r="12" spans="1:6" ht="14.25">
      <c r="A12" s="14">
        <v>2</v>
      </c>
      <c r="B12" s="14" t="s">
        <v>137</v>
      </c>
      <c r="C12" s="50">
        <v>112</v>
      </c>
      <c r="D12" s="50"/>
      <c r="E12" s="15">
        <v>100000000000</v>
      </c>
      <c r="F12" s="15">
        <v>300000000000</v>
      </c>
    </row>
    <row r="13" spans="1:6" ht="15">
      <c r="A13" s="11" t="s">
        <v>123</v>
      </c>
      <c r="B13" s="11" t="s">
        <v>138</v>
      </c>
      <c r="C13" s="49">
        <v>120</v>
      </c>
      <c r="D13" s="49" t="s">
        <v>108</v>
      </c>
      <c r="E13" s="12">
        <f>E14</f>
        <v>1080000000000</v>
      </c>
      <c r="F13" s="12">
        <v>0</v>
      </c>
    </row>
    <row r="14" spans="1:6" ht="14.25">
      <c r="A14" s="14">
        <v>1</v>
      </c>
      <c r="B14" s="14" t="s">
        <v>139</v>
      </c>
      <c r="C14" s="50">
        <v>121</v>
      </c>
      <c r="D14" s="50"/>
      <c r="E14" s="15">
        <v>1080000000000</v>
      </c>
      <c r="F14" s="15">
        <v>0</v>
      </c>
    </row>
    <row r="15" spans="1:6" ht="14.25">
      <c r="A15" s="14">
        <v>2</v>
      </c>
      <c r="B15" s="14" t="s">
        <v>220</v>
      </c>
      <c r="C15" s="50">
        <v>129</v>
      </c>
      <c r="D15" s="50"/>
      <c r="E15" s="15">
        <v>0</v>
      </c>
      <c r="F15" s="15">
        <v>0</v>
      </c>
    </row>
    <row r="16" spans="1:6" ht="15">
      <c r="A16" s="11" t="s">
        <v>79</v>
      </c>
      <c r="B16" s="11" t="s">
        <v>140</v>
      </c>
      <c r="C16" s="49">
        <v>130</v>
      </c>
      <c r="D16" s="49"/>
      <c r="E16" s="12">
        <f>SUM(E17:E22)</f>
        <v>497192916344</v>
      </c>
      <c r="F16" s="12">
        <v>2652598454646</v>
      </c>
    </row>
    <row r="17" spans="1:6" ht="14.25">
      <c r="A17" s="14">
        <v>1</v>
      </c>
      <c r="B17" s="14" t="s">
        <v>141</v>
      </c>
      <c r="C17" s="50">
        <v>131</v>
      </c>
      <c r="D17" s="50"/>
      <c r="E17" s="15">
        <v>461152791593</v>
      </c>
      <c r="F17" s="15">
        <v>2632414072344</v>
      </c>
    </row>
    <row r="18" spans="1:6" ht="14.25">
      <c r="A18" s="14">
        <v>2</v>
      </c>
      <c r="B18" s="14" t="s">
        <v>142</v>
      </c>
      <c r="C18" s="50">
        <v>132</v>
      </c>
      <c r="D18" s="50"/>
      <c r="E18" s="15">
        <v>24178481290</v>
      </c>
      <c r="F18" s="15">
        <v>9015648429</v>
      </c>
    </row>
    <row r="19" spans="1:6" ht="14.25">
      <c r="A19" s="14">
        <v>3</v>
      </c>
      <c r="B19" s="14" t="s">
        <v>143</v>
      </c>
      <c r="C19" s="50">
        <v>133</v>
      </c>
      <c r="D19" s="50"/>
      <c r="E19" s="15">
        <v>0</v>
      </c>
      <c r="F19" s="15">
        <v>0</v>
      </c>
    </row>
    <row r="20" spans="1:6" ht="14.25">
      <c r="A20" s="14">
        <v>4</v>
      </c>
      <c r="B20" s="14" t="s">
        <v>144</v>
      </c>
      <c r="C20" s="50">
        <v>134</v>
      </c>
      <c r="D20" s="50"/>
      <c r="E20" s="15">
        <v>0</v>
      </c>
      <c r="F20" s="15">
        <v>0</v>
      </c>
    </row>
    <row r="21" spans="1:6" ht="14.25">
      <c r="A21" s="14">
        <v>5</v>
      </c>
      <c r="B21" s="14" t="s">
        <v>145</v>
      </c>
      <c r="C21" s="50">
        <v>135</v>
      </c>
      <c r="D21" s="50" t="s">
        <v>109</v>
      </c>
      <c r="E21" s="15">
        <v>11861643461</v>
      </c>
      <c r="F21" s="15">
        <v>11168733873</v>
      </c>
    </row>
    <row r="22" spans="1:6" ht="14.25">
      <c r="A22" s="14">
        <v>6</v>
      </c>
      <c r="B22" s="14" t="s">
        <v>146</v>
      </c>
      <c r="C22" s="50">
        <v>139</v>
      </c>
      <c r="D22" s="50"/>
      <c r="E22" s="15">
        <v>0</v>
      </c>
      <c r="F22" s="15">
        <v>0</v>
      </c>
    </row>
    <row r="23" spans="1:6" ht="15">
      <c r="A23" s="11" t="s">
        <v>80</v>
      </c>
      <c r="B23" s="11" t="s">
        <v>147</v>
      </c>
      <c r="C23" s="49">
        <v>140</v>
      </c>
      <c r="D23" s="49"/>
      <c r="E23" s="12">
        <f>SUM(E24:E25)</f>
        <v>469444770886</v>
      </c>
      <c r="F23" s="12">
        <v>353033026889</v>
      </c>
    </row>
    <row r="24" spans="1:6" ht="14.25">
      <c r="A24" s="14">
        <v>1</v>
      </c>
      <c r="B24" s="14" t="s">
        <v>147</v>
      </c>
      <c r="C24" s="50">
        <v>141</v>
      </c>
      <c r="D24" s="50" t="s">
        <v>110</v>
      </c>
      <c r="E24" s="15">
        <v>541871761077</v>
      </c>
      <c r="F24" s="15">
        <v>402704818327</v>
      </c>
    </row>
    <row r="25" spans="1:6" ht="14.25">
      <c r="A25" s="14">
        <v>2</v>
      </c>
      <c r="B25" s="14" t="s">
        <v>148</v>
      </c>
      <c r="C25" s="50">
        <v>149</v>
      </c>
      <c r="D25" s="50"/>
      <c r="E25" s="15">
        <v>-72426990191</v>
      </c>
      <c r="F25" s="15">
        <v>-49671791438</v>
      </c>
    </row>
    <row r="26" spans="1:6" ht="15">
      <c r="A26" s="11" t="s">
        <v>81</v>
      </c>
      <c r="B26" s="11" t="s">
        <v>149</v>
      </c>
      <c r="C26" s="49">
        <v>150</v>
      </c>
      <c r="D26" s="49"/>
      <c r="E26" s="12">
        <f>SUM(E27:E30)</f>
        <v>591503371</v>
      </c>
      <c r="F26" s="12">
        <v>249046493</v>
      </c>
    </row>
    <row r="27" spans="1:6" ht="14.25">
      <c r="A27" s="14">
        <v>1</v>
      </c>
      <c r="B27" s="14" t="s">
        <v>150</v>
      </c>
      <c r="C27" s="50">
        <v>151</v>
      </c>
      <c r="D27" s="50"/>
      <c r="E27" s="15">
        <v>0</v>
      </c>
      <c r="F27" s="15">
        <v>0</v>
      </c>
    </row>
    <row r="28" spans="1:6" ht="14.25">
      <c r="A28" s="14">
        <v>2</v>
      </c>
      <c r="B28" s="14" t="s">
        <v>151</v>
      </c>
      <c r="C28" s="50">
        <v>152</v>
      </c>
      <c r="D28" s="50"/>
      <c r="E28" s="15">
        <v>0</v>
      </c>
      <c r="F28" s="15">
        <v>0</v>
      </c>
    </row>
    <row r="29" spans="1:6" ht="14.25">
      <c r="A29" s="14">
        <v>3</v>
      </c>
      <c r="B29" s="14" t="s">
        <v>152</v>
      </c>
      <c r="C29" s="50">
        <v>154</v>
      </c>
      <c r="D29" s="50" t="s">
        <v>111</v>
      </c>
      <c r="E29" s="15"/>
      <c r="F29" s="15">
        <v>0</v>
      </c>
    </row>
    <row r="30" spans="1:6" ht="14.25">
      <c r="A30" s="14">
        <v>4</v>
      </c>
      <c r="B30" s="14" t="s">
        <v>153</v>
      </c>
      <c r="C30" s="50">
        <v>158</v>
      </c>
      <c r="D30" s="50"/>
      <c r="E30" s="15">
        <v>591503371</v>
      </c>
      <c r="F30" s="15">
        <v>249046493</v>
      </c>
    </row>
    <row r="31" spans="1:6" s="13" customFormat="1" ht="15">
      <c r="A31" s="11" t="s">
        <v>154</v>
      </c>
      <c r="B31" s="11" t="s">
        <v>155</v>
      </c>
      <c r="C31" s="49">
        <v>200</v>
      </c>
      <c r="D31" s="49"/>
      <c r="E31" s="16">
        <f>+E32+E38+E49+E52+E57</f>
        <v>7375278582991</v>
      </c>
      <c r="F31" s="12">
        <v>7070314004132</v>
      </c>
    </row>
    <row r="32" spans="1:6" ht="15">
      <c r="A32" s="11" t="s">
        <v>122</v>
      </c>
      <c r="B32" s="11" t="s">
        <v>156</v>
      </c>
      <c r="C32" s="49">
        <v>210</v>
      </c>
      <c r="D32" s="49"/>
      <c r="E32" s="12">
        <v>0</v>
      </c>
      <c r="F32" s="12">
        <v>0</v>
      </c>
    </row>
    <row r="33" spans="1:6" ht="14.25">
      <c r="A33" s="14">
        <v>1</v>
      </c>
      <c r="B33" s="14" t="s">
        <v>157</v>
      </c>
      <c r="C33" s="50">
        <v>211</v>
      </c>
      <c r="D33" s="50"/>
      <c r="E33" s="15">
        <v>0</v>
      </c>
      <c r="F33" s="15">
        <v>0</v>
      </c>
    </row>
    <row r="34" spans="1:6" ht="14.25">
      <c r="A34" s="14">
        <v>2</v>
      </c>
      <c r="B34" s="14" t="s">
        <v>158</v>
      </c>
      <c r="C34" s="50">
        <v>212</v>
      </c>
      <c r="D34" s="50"/>
      <c r="E34" s="15">
        <v>0</v>
      </c>
      <c r="F34" s="15">
        <v>0</v>
      </c>
    </row>
    <row r="35" spans="1:6" ht="14.25">
      <c r="A35" s="14">
        <v>3</v>
      </c>
      <c r="B35" s="14" t="s">
        <v>159</v>
      </c>
      <c r="C35" s="50">
        <v>213</v>
      </c>
      <c r="D35" s="50" t="s">
        <v>112</v>
      </c>
      <c r="E35" s="15">
        <v>0</v>
      </c>
      <c r="F35" s="15">
        <v>0</v>
      </c>
    </row>
    <row r="36" spans="1:6" ht="14.25">
      <c r="A36" s="14">
        <v>4</v>
      </c>
      <c r="B36" s="14" t="s">
        <v>160</v>
      </c>
      <c r="C36" s="50">
        <v>218</v>
      </c>
      <c r="D36" s="50" t="s">
        <v>113</v>
      </c>
      <c r="E36" s="15">
        <v>0</v>
      </c>
      <c r="F36" s="15">
        <v>0</v>
      </c>
    </row>
    <row r="37" spans="1:6" ht="14.25">
      <c r="A37" s="14">
        <v>5</v>
      </c>
      <c r="B37" s="14" t="s">
        <v>161</v>
      </c>
      <c r="C37" s="50">
        <v>219</v>
      </c>
      <c r="D37" s="50"/>
      <c r="E37" s="15">
        <v>0</v>
      </c>
      <c r="F37" s="15">
        <v>0</v>
      </c>
    </row>
    <row r="38" spans="1:6" ht="15">
      <c r="A38" s="11" t="s">
        <v>123</v>
      </c>
      <c r="B38" s="11" t="s">
        <v>162</v>
      </c>
      <c r="C38" s="49">
        <v>220</v>
      </c>
      <c r="D38" s="49"/>
      <c r="E38" s="12">
        <f>+E39+E42+E45+E48</f>
        <v>6215555964180</v>
      </c>
      <c r="F38" s="12">
        <v>7056102254886</v>
      </c>
    </row>
    <row r="39" spans="1:6" ht="14.25">
      <c r="A39" s="14">
        <v>1</v>
      </c>
      <c r="B39" s="14" t="s">
        <v>163</v>
      </c>
      <c r="C39" s="50">
        <v>221</v>
      </c>
      <c r="D39" s="50" t="s">
        <v>114</v>
      </c>
      <c r="E39" s="15">
        <f>+E40+E41</f>
        <v>6040403322993</v>
      </c>
      <c r="F39" s="15">
        <v>6987274483404</v>
      </c>
    </row>
    <row r="40" spans="1:6" ht="14.25">
      <c r="A40" s="14"/>
      <c r="B40" s="14" t="s">
        <v>164</v>
      </c>
      <c r="C40" s="50">
        <v>222</v>
      </c>
      <c r="D40" s="50"/>
      <c r="E40" s="15">
        <v>13259069878557</v>
      </c>
      <c r="F40" s="15">
        <v>13264864657213</v>
      </c>
    </row>
    <row r="41" spans="1:6" ht="14.25">
      <c r="A41" s="14"/>
      <c r="B41" s="14" t="s">
        <v>165</v>
      </c>
      <c r="C41" s="50">
        <v>223</v>
      </c>
      <c r="D41" s="50"/>
      <c r="E41" s="15">
        <v>-7218666555564</v>
      </c>
      <c r="F41" s="15">
        <v>-6277590173809</v>
      </c>
    </row>
    <row r="42" spans="1:6" ht="14.25">
      <c r="A42" s="14">
        <v>2</v>
      </c>
      <c r="B42" s="14" t="s">
        <v>166</v>
      </c>
      <c r="C42" s="50">
        <v>224</v>
      </c>
      <c r="D42" s="50" t="s">
        <v>115</v>
      </c>
      <c r="E42" s="15">
        <v>0</v>
      </c>
      <c r="F42" s="15">
        <v>0</v>
      </c>
    </row>
    <row r="43" spans="1:6" ht="14.25">
      <c r="A43" s="14"/>
      <c r="B43" s="14" t="s">
        <v>167</v>
      </c>
      <c r="C43" s="50">
        <v>225</v>
      </c>
      <c r="D43" s="50"/>
      <c r="E43" s="15">
        <v>0</v>
      </c>
      <c r="F43" s="15">
        <v>0</v>
      </c>
    </row>
    <row r="44" spans="1:6" ht="14.25">
      <c r="A44" s="14"/>
      <c r="B44" s="14" t="s">
        <v>165</v>
      </c>
      <c r="C44" s="50">
        <v>226</v>
      </c>
      <c r="D44" s="50"/>
      <c r="E44" s="15">
        <v>0</v>
      </c>
      <c r="F44" s="15">
        <v>0</v>
      </c>
    </row>
    <row r="45" spans="1:6" ht="14.25">
      <c r="A45" s="14">
        <v>3</v>
      </c>
      <c r="B45" s="14" t="s">
        <v>168</v>
      </c>
      <c r="C45" s="50">
        <v>227</v>
      </c>
      <c r="D45" s="50" t="s">
        <v>84</v>
      </c>
      <c r="E45" s="15">
        <f>+E46+E47</f>
        <v>36164092203</v>
      </c>
      <c r="F45" s="15">
        <v>40998391409</v>
      </c>
    </row>
    <row r="46" spans="1:6" ht="14.25">
      <c r="A46" s="14"/>
      <c r="B46" s="14" t="s">
        <v>164</v>
      </c>
      <c r="C46" s="50">
        <v>228</v>
      </c>
      <c r="D46" s="50"/>
      <c r="E46" s="15">
        <v>57274433766</v>
      </c>
      <c r="F46" s="15">
        <v>57394433766</v>
      </c>
    </row>
    <row r="47" spans="1:6" ht="14.25">
      <c r="A47" s="14"/>
      <c r="B47" s="14" t="s">
        <v>165</v>
      </c>
      <c r="C47" s="50">
        <v>229</v>
      </c>
      <c r="D47" s="50"/>
      <c r="E47" s="15">
        <v>-21110341563</v>
      </c>
      <c r="F47" s="15">
        <v>-16396042357</v>
      </c>
    </row>
    <row r="48" spans="1:6" ht="14.25">
      <c r="A48" s="14">
        <v>4</v>
      </c>
      <c r="B48" s="14" t="s">
        <v>169</v>
      </c>
      <c r="C48" s="50">
        <v>230</v>
      </c>
      <c r="D48" s="50" t="s">
        <v>85</v>
      </c>
      <c r="E48" s="15">
        <v>138988548984</v>
      </c>
      <c r="F48" s="15">
        <v>27829380073</v>
      </c>
    </row>
    <row r="49" spans="1:6" ht="15">
      <c r="A49" s="11" t="s">
        <v>79</v>
      </c>
      <c r="B49" s="11" t="s">
        <v>170</v>
      </c>
      <c r="C49" s="49">
        <v>240</v>
      </c>
      <c r="D49" s="49" t="s">
        <v>86</v>
      </c>
      <c r="E49" s="12">
        <v>0</v>
      </c>
      <c r="F49" s="12">
        <v>0</v>
      </c>
    </row>
    <row r="50" spans="1:6" ht="14.25">
      <c r="A50" s="14"/>
      <c r="B50" s="14" t="s">
        <v>167</v>
      </c>
      <c r="C50" s="50">
        <v>241</v>
      </c>
      <c r="D50" s="50"/>
      <c r="E50" s="15">
        <v>0</v>
      </c>
      <c r="F50" s="15">
        <v>0</v>
      </c>
    </row>
    <row r="51" spans="1:6" ht="14.25">
      <c r="A51" s="14"/>
      <c r="B51" s="14" t="s">
        <v>165</v>
      </c>
      <c r="C51" s="50">
        <v>242</v>
      </c>
      <c r="D51" s="50"/>
      <c r="E51" s="15">
        <v>0</v>
      </c>
      <c r="F51" s="15">
        <v>0</v>
      </c>
    </row>
    <row r="52" spans="1:6" ht="15">
      <c r="A52" s="11" t="s">
        <v>80</v>
      </c>
      <c r="B52" s="11" t="s">
        <v>171</v>
      </c>
      <c r="C52" s="49">
        <v>250</v>
      </c>
      <c r="D52" s="49"/>
      <c r="E52" s="12">
        <f>SUM(E53:E56)</f>
        <v>1098370000000</v>
      </c>
      <c r="F52" s="12">
        <v>0</v>
      </c>
    </row>
    <row r="53" spans="1:6" ht="14.25">
      <c r="A53" s="14">
        <v>1</v>
      </c>
      <c r="B53" s="14" t="s">
        <v>172</v>
      </c>
      <c r="C53" s="50">
        <v>251</v>
      </c>
      <c r="D53" s="50"/>
      <c r="E53" s="15">
        <v>0</v>
      </c>
      <c r="F53" s="15">
        <v>0</v>
      </c>
    </row>
    <row r="54" spans="1:6" ht="14.25">
      <c r="A54" s="14">
        <v>2</v>
      </c>
      <c r="B54" s="14" t="s">
        <v>173</v>
      </c>
      <c r="C54" s="50">
        <v>252</v>
      </c>
      <c r="D54" s="50"/>
      <c r="E54" s="15">
        <v>0</v>
      </c>
      <c r="F54" s="15">
        <v>0</v>
      </c>
    </row>
    <row r="55" spans="1:6" ht="14.25">
      <c r="A55" s="14">
        <v>3</v>
      </c>
      <c r="B55" s="14" t="s">
        <v>174</v>
      </c>
      <c r="C55" s="50">
        <v>258</v>
      </c>
      <c r="D55" s="50" t="s">
        <v>87</v>
      </c>
      <c r="E55" s="15">
        <v>1103998000000</v>
      </c>
      <c r="F55" s="15">
        <v>0</v>
      </c>
    </row>
    <row r="56" spans="1:6" ht="14.25">
      <c r="A56" s="14">
        <v>4</v>
      </c>
      <c r="B56" s="14" t="s">
        <v>175</v>
      </c>
      <c r="C56" s="50">
        <v>259</v>
      </c>
      <c r="D56" s="50"/>
      <c r="E56" s="15">
        <v>-5628000000</v>
      </c>
      <c r="F56" s="15">
        <v>0</v>
      </c>
    </row>
    <row r="57" spans="1:6" ht="15">
      <c r="A57" s="11" t="s">
        <v>81</v>
      </c>
      <c r="B57" s="11" t="s">
        <v>176</v>
      </c>
      <c r="C57" s="49">
        <v>260</v>
      </c>
      <c r="D57" s="49"/>
      <c r="E57" s="12">
        <f>+E58+E59</f>
        <v>61352618811</v>
      </c>
      <c r="F57" s="12">
        <v>14211749246</v>
      </c>
    </row>
    <row r="58" spans="1:6" ht="14.25">
      <c r="A58" s="14">
        <v>1</v>
      </c>
      <c r="B58" s="14" t="s">
        <v>177</v>
      </c>
      <c r="C58" s="50">
        <v>261</v>
      </c>
      <c r="D58" s="50" t="s">
        <v>88</v>
      </c>
      <c r="E58" s="15">
        <v>912840214</v>
      </c>
      <c r="F58" s="15">
        <v>303647643</v>
      </c>
    </row>
    <row r="59" spans="1:6" ht="14.25">
      <c r="A59" s="14">
        <v>2</v>
      </c>
      <c r="B59" s="14" t="s">
        <v>178</v>
      </c>
      <c r="C59" s="50">
        <v>262</v>
      </c>
      <c r="D59" s="50" t="s">
        <v>89</v>
      </c>
      <c r="E59" s="15">
        <v>60439778597</v>
      </c>
      <c r="F59" s="15">
        <v>13908101603</v>
      </c>
    </row>
    <row r="60" spans="1:6" ht="14.25">
      <c r="A60" s="17">
        <v>3</v>
      </c>
      <c r="B60" s="17" t="s">
        <v>179</v>
      </c>
      <c r="C60" s="51">
        <v>268</v>
      </c>
      <c r="D60" s="51"/>
      <c r="E60" s="18">
        <v>0</v>
      </c>
      <c r="F60" s="18">
        <v>0</v>
      </c>
    </row>
    <row r="61" spans="1:6" ht="15">
      <c r="A61" s="19"/>
      <c r="B61" s="19" t="s">
        <v>180</v>
      </c>
      <c r="C61" s="19">
        <v>270</v>
      </c>
      <c r="D61" s="19"/>
      <c r="E61" s="20">
        <f>+E31+E9</f>
        <v>9685305479623</v>
      </c>
      <c r="F61" s="20">
        <f>+F31+F9</f>
        <v>10604812945379</v>
      </c>
    </row>
    <row r="62" spans="1:6" ht="15">
      <c r="A62" s="44" t="s">
        <v>132</v>
      </c>
      <c r="B62" s="44" t="s">
        <v>181</v>
      </c>
      <c r="C62" s="21" t="s">
        <v>128</v>
      </c>
      <c r="D62" s="21" t="s">
        <v>129</v>
      </c>
      <c r="E62" s="21" t="s">
        <v>130</v>
      </c>
      <c r="F62" s="21" t="s">
        <v>131</v>
      </c>
    </row>
    <row r="63" spans="1:6" ht="15">
      <c r="A63" s="11" t="s">
        <v>121</v>
      </c>
      <c r="B63" s="11" t="s">
        <v>182</v>
      </c>
      <c r="C63" s="49">
        <v>300</v>
      </c>
      <c r="D63" s="49"/>
      <c r="E63" s="12">
        <f>+E64+E75</f>
        <v>5856866828126</v>
      </c>
      <c r="F63" s="12">
        <f>+F64+F75</f>
        <v>6894208086943</v>
      </c>
    </row>
    <row r="64" spans="1:6" ht="15">
      <c r="A64" s="11" t="s">
        <v>122</v>
      </c>
      <c r="B64" s="11" t="s">
        <v>183</v>
      </c>
      <c r="C64" s="49">
        <v>310</v>
      </c>
      <c r="D64" s="49"/>
      <c r="E64" s="12">
        <f>SUM(E65:E74)</f>
        <v>701452896971</v>
      </c>
      <c r="F64" s="12">
        <f>SUM(F65:F74)</f>
        <v>611638168351</v>
      </c>
    </row>
    <row r="65" spans="1:6" ht="14.25">
      <c r="A65" s="14">
        <v>1</v>
      </c>
      <c r="B65" s="14" t="s">
        <v>184</v>
      </c>
      <c r="C65" s="50">
        <v>311</v>
      </c>
      <c r="D65" s="50" t="s">
        <v>90</v>
      </c>
      <c r="E65" s="15">
        <v>264288695281</v>
      </c>
      <c r="F65" s="15">
        <v>306419185007</v>
      </c>
    </row>
    <row r="66" spans="1:6" ht="14.25">
      <c r="A66" s="14">
        <v>2</v>
      </c>
      <c r="B66" s="14" t="s">
        <v>185</v>
      </c>
      <c r="C66" s="50">
        <v>312</v>
      </c>
      <c r="D66" s="50"/>
      <c r="E66" s="15">
        <v>104860368014</v>
      </c>
      <c r="F66" s="15">
        <v>77945624938</v>
      </c>
    </row>
    <row r="67" spans="1:6" ht="14.25">
      <c r="A67" s="14">
        <v>3</v>
      </c>
      <c r="B67" s="14" t="s">
        <v>186</v>
      </c>
      <c r="C67" s="50">
        <v>313</v>
      </c>
      <c r="D67" s="50"/>
      <c r="E67" s="15">
        <v>154100000</v>
      </c>
      <c r="F67" s="15">
        <v>74903200</v>
      </c>
    </row>
    <row r="68" spans="1:6" ht="14.25">
      <c r="A68" s="14">
        <v>4</v>
      </c>
      <c r="B68" s="14" t="s">
        <v>187</v>
      </c>
      <c r="C68" s="50">
        <v>315</v>
      </c>
      <c r="D68" s="50" t="s">
        <v>91</v>
      </c>
      <c r="E68" s="15">
        <v>25232014937</v>
      </c>
      <c r="F68" s="15">
        <v>81307749948</v>
      </c>
    </row>
    <row r="69" spans="1:6" ht="14.25">
      <c r="A69" s="14">
        <v>5</v>
      </c>
      <c r="B69" s="14" t="s">
        <v>188</v>
      </c>
      <c r="C69" s="50">
        <v>315</v>
      </c>
      <c r="D69" s="50"/>
      <c r="E69" s="15">
        <v>38459312694</v>
      </c>
      <c r="F69" s="15">
        <v>55575567487</v>
      </c>
    </row>
    <row r="70" spans="1:6" ht="14.25">
      <c r="A70" s="14">
        <v>6</v>
      </c>
      <c r="B70" s="14" t="s">
        <v>189</v>
      </c>
      <c r="C70" s="50">
        <v>316</v>
      </c>
      <c r="D70" s="50" t="s">
        <v>92</v>
      </c>
      <c r="E70" s="15">
        <v>176847691624</v>
      </c>
      <c r="F70" s="15">
        <v>72989987927</v>
      </c>
    </row>
    <row r="71" spans="1:6" ht="14.25">
      <c r="A71" s="14">
        <v>7</v>
      </c>
      <c r="B71" s="14" t="s">
        <v>190</v>
      </c>
      <c r="C71" s="50">
        <v>317</v>
      </c>
      <c r="D71" s="50"/>
      <c r="E71" s="15">
        <v>0</v>
      </c>
      <c r="F71" s="15">
        <v>0</v>
      </c>
    </row>
    <row r="72" spans="1:6" ht="14.25">
      <c r="A72" s="14">
        <v>8</v>
      </c>
      <c r="B72" s="14" t="s">
        <v>191</v>
      </c>
      <c r="C72" s="50">
        <v>318</v>
      </c>
      <c r="D72" s="50"/>
      <c r="E72" s="15">
        <v>0</v>
      </c>
      <c r="F72" s="15">
        <v>0</v>
      </c>
    </row>
    <row r="73" spans="1:6" ht="14.25">
      <c r="A73" s="14">
        <v>9</v>
      </c>
      <c r="B73" s="14" t="s">
        <v>192</v>
      </c>
      <c r="C73" s="50">
        <v>319</v>
      </c>
      <c r="D73" s="50" t="s">
        <v>94</v>
      </c>
      <c r="E73" s="15">
        <v>91610714421</v>
      </c>
      <c r="F73" s="15">
        <v>17325149844</v>
      </c>
    </row>
    <row r="74" spans="1:6" ht="14.25">
      <c r="A74" s="14">
        <v>10</v>
      </c>
      <c r="B74" s="14" t="s">
        <v>193</v>
      </c>
      <c r="C74" s="50">
        <v>320</v>
      </c>
      <c r="D74" s="50"/>
      <c r="E74" s="15">
        <v>0</v>
      </c>
      <c r="F74" s="15">
        <v>0</v>
      </c>
    </row>
    <row r="75" spans="1:6" ht="15">
      <c r="A75" s="11" t="s">
        <v>123</v>
      </c>
      <c r="B75" s="11" t="s">
        <v>194</v>
      </c>
      <c r="C75" s="49">
        <v>330</v>
      </c>
      <c r="D75" s="49"/>
      <c r="E75" s="12">
        <f>SUM(E76:E82)</f>
        <v>5155413931155</v>
      </c>
      <c r="F75" s="12">
        <f>SUM(F76:F82)</f>
        <v>6282569918592</v>
      </c>
    </row>
    <row r="76" spans="1:6" ht="14.25">
      <c r="A76" s="14">
        <v>1</v>
      </c>
      <c r="B76" s="14" t="s">
        <v>195</v>
      </c>
      <c r="C76" s="50">
        <v>331</v>
      </c>
      <c r="D76" s="50"/>
      <c r="E76" s="15">
        <v>0</v>
      </c>
      <c r="F76" s="15">
        <v>0</v>
      </c>
    </row>
    <row r="77" spans="1:6" ht="14.25">
      <c r="A77" s="14">
        <v>2</v>
      </c>
      <c r="B77" s="14" t="s">
        <v>196</v>
      </c>
      <c r="C77" s="50">
        <v>332</v>
      </c>
      <c r="D77" s="50" t="s">
        <v>95</v>
      </c>
      <c r="E77" s="15">
        <v>0</v>
      </c>
      <c r="F77" s="15">
        <v>0</v>
      </c>
    </row>
    <row r="78" spans="1:6" ht="14.25">
      <c r="A78" s="14">
        <v>3</v>
      </c>
      <c r="B78" s="14" t="s">
        <v>197</v>
      </c>
      <c r="C78" s="50">
        <v>333</v>
      </c>
      <c r="D78" s="50"/>
      <c r="E78" s="15">
        <v>0</v>
      </c>
      <c r="F78" s="15">
        <v>0</v>
      </c>
    </row>
    <row r="79" spans="1:6" ht="14.25">
      <c r="A79" s="14">
        <v>4</v>
      </c>
      <c r="B79" s="14" t="s">
        <v>198</v>
      </c>
      <c r="C79" s="50">
        <v>334</v>
      </c>
      <c r="D79" s="50" t="s">
        <v>96</v>
      </c>
      <c r="E79" s="15">
        <v>5153629558125</v>
      </c>
      <c r="F79" s="15">
        <f>6588012477699-F65</f>
        <v>6281593292692</v>
      </c>
    </row>
    <row r="80" spans="1:6" ht="14.25">
      <c r="A80" s="14">
        <v>5</v>
      </c>
      <c r="B80" s="14" t="s">
        <v>199</v>
      </c>
      <c r="C80" s="50">
        <v>335</v>
      </c>
      <c r="D80" s="50" t="s">
        <v>89</v>
      </c>
      <c r="E80" s="15">
        <v>0</v>
      </c>
      <c r="F80" s="15">
        <v>0</v>
      </c>
    </row>
    <row r="81" spans="1:6" ht="14.25">
      <c r="A81" s="14">
        <v>6</v>
      </c>
      <c r="B81" s="14" t="s">
        <v>200</v>
      </c>
      <c r="C81" s="50">
        <v>336</v>
      </c>
      <c r="D81" s="50"/>
      <c r="E81" s="15">
        <v>1784373030</v>
      </c>
      <c r="F81" s="15">
        <v>976625900</v>
      </c>
    </row>
    <row r="82" spans="1:6" ht="14.25">
      <c r="A82" s="14">
        <v>7</v>
      </c>
      <c r="B82" s="14" t="s">
        <v>201</v>
      </c>
      <c r="C82" s="50">
        <v>337</v>
      </c>
      <c r="D82" s="50"/>
      <c r="E82" s="15">
        <v>0</v>
      </c>
      <c r="F82" s="15">
        <v>0</v>
      </c>
    </row>
    <row r="83" spans="1:6" ht="15">
      <c r="A83" s="11" t="s">
        <v>154</v>
      </c>
      <c r="B83" s="11" t="s">
        <v>202</v>
      </c>
      <c r="C83" s="49">
        <v>400</v>
      </c>
      <c r="D83" s="49"/>
      <c r="E83" s="12">
        <f>+E84+E96</f>
        <v>3828438651497</v>
      </c>
      <c r="F83" s="12">
        <f>+F84+F96</f>
        <v>3710604858436</v>
      </c>
    </row>
    <row r="84" spans="1:6" ht="15">
      <c r="A84" s="11" t="s">
        <v>122</v>
      </c>
      <c r="B84" s="11" t="s">
        <v>203</v>
      </c>
      <c r="C84" s="49">
        <v>410</v>
      </c>
      <c r="D84" s="49" t="s">
        <v>97</v>
      </c>
      <c r="E84" s="12">
        <f>SUM(E85:E95)</f>
        <v>3825154782685</v>
      </c>
      <c r="F84" s="12">
        <f>SUM(F85:F95)</f>
        <v>3697499575156</v>
      </c>
    </row>
    <row r="85" spans="1:6" ht="14.25">
      <c r="A85" s="14">
        <v>1</v>
      </c>
      <c r="B85" s="14" t="s">
        <v>204</v>
      </c>
      <c r="C85" s="50">
        <v>411</v>
      </c>
      <c r="D85" s="50"/>
      <c r="E85" s="15">
        <v>3262350000000</v>
      </c>
      <c r="F85" s="15">
        <v>3107000000000</v>
      </c>
    </row>
    <row r="86" spans="1:6" ht="14.25">
      <c r="A86" s="14">
        <v>2</v>
      </c>
      <c r="B86" s="14" t="s">
        <v>205</v>
      </c>
      <c r="C86" s="50">
        <v>412</v>
      </c>
      <c r="D86" s="50"/>
      <c r="E86" s="15">
        <v>0</v>
      </c>
      <c r="F86" s="15">
        <v>0</v>
      </c>
    </row>
    <row r="87" spans="1:6" ht="14.25">
      <c r="A87" s="14">
        <v>3</v>
      </c>
      <c r="B87" s="14" t="s">
        <v>206</v>
      </c>
      <c r="C87" s="50">
        <v>413</v>
      </c>
      <c r="D87" s="50"/>
      <c r="E87" s="15">
        <v>0</v>
      </c>
      <c r="F87" s="15">
        <v>0</v>
      </c>
    </row>
    <row r="88" spans="1:6" ht="14.25">
      <c r="A88" s="14">
        <v>4</v>
      </c>
      <c r="B88" s="14" t="s">
        <v>207</v>
      </c>
      <c r="C88" s="50">
        <v>414</v>
      </c>
      <c r="D88" s="50"/>
      <c r="E88" s="15">
        <v>-62834383080</v>
      </c>
      <c r="F88" s="15">
        <v>0</v>
      </c>
    </row>
    <row r="89" spans="1:6" ht="14.25">
      <c r="A89" s="14">
        <v>5</v>
      </c>
      <c r="B89" s="14" t="s">
        <v>208</v>
      </c>
      <c r="C89" s="50">
        <v>415</v>
      </c>
      <c r="D89" s="50"/>
      <c r="E89" s="15">
        <v>0</v>
      </c>
      <c r="F89" s="15">
        <v>0</v>
      </c>
    </row>
    <row r="90" spans="1:6" ht="14.25">
      <c r="A90" s="14">
        <v>6</v>
      </c>
      <c r="B90" s="14" t="s">
        <v>209</v>
      </c>
      <c r="C90" s="50">
        <v>416</v>
      </c>
      <c r="D90" s="50"/>
      <c r="E90" s="15">
        <v>0</v>
      </c>
      <c r="F90" s="15">
        <v>0</v>
      </c>
    </row>
    <row r="91" spans="1:6" ht="14.25">
      <c r="A91" s="14">
        <v>7</v>
      </c>
      <c r="B91" s="14" t="s">
        <v>210</v>
      </c>
      <c r="C91" s="50">
        <v>417</v>
      </c>
      <c r="D91" s="50"/>
      <c r="E91" s="15">
        <v>19600000000</v>
      </c>
      <c r="F91" s="15">
        <v>0</v>
      </c>
    </row>
    <row r="92" spans="1:6" ht="14.25">
      <c r="A92" s="14">
        <v>8</v>
      </c>
      <c r="B92" s="14" t="s">
        <v>211</v>
      </c>
      <c r="C92" s="50">
        <v>418</v>
      </c>
      <c r="D92" s="50"/>
      <c r="E92" s="15">
        <v>45000000000</v>
      </c>
      <c r="F92" s="15">
        <v>45000000000</v>
      </c>
    </row>
    <row r="93" spans="1:6" ht="14.25">
      <c r="A93" s="14">
        <v>9</v>
      </c>
      <c r="B93" s="14" t="s">
        <v>212</v>
      </c>
      <c r="C93" s="50">
        <v>419</v>
      </c>
      <c r="D93" s="50"/>
      <c r="E93" s="15">
        <v>0</v>
      </c>
      <c r="F93" s="15">
        <v>0</v>
      </c>
    </row>
    <row r="94" spans="1:6" ht="14.25">
      <c r="A94" s="14">
        <v>10</v>
      </c>
      <c r="B94" s="14" t="s">
        <v>213</v>
      </c>
      <c r="C94" s="50">
        <v>420</v>
      </c>
      <c r="D94" s="50"/>
      <c r="E94" s="15">
        <v>561039165765</v>
      </c>
      <c r="F94" s="15">
        <v>545499575156</v>
      </c>
    </row>
    <row r="95" spans="1:6" ht="14.25">
      <c r="A95" s="14">
        <v>11</v>
      </c>
      <c r="B95" s="14" t="s">
        <v>214</v>
      </c>
      <c r="C95" s="50">
        <v>421</v>
      </c>
      <c r="D95" s="50"/>
      <c r="E95" s="15">
        <v>0</v>
      </c>
      <c r="F95" s="15">
        <v>0</v>
      </c>
    </row>
    <row r="96" spans="1:6" ht="15">
      <c r="A96" s="11" t="s">
        <v>123</v>
      </c>
      <c r="B96" s="11" t="s">
        <v>215</v>
      </c>
      <c r="C96" s="49">
        <v>430</v>
      </c>
      <c r="D96" s="49"/>
      <c r="E96" s="12">
        <f>+E97+E98+E99</f>
        <v>3283868812</v>
      </c>
      <c r="F96" s="12">
        <f>+F97+F98+F99</f>
        <v>13105283280</v>
      </c>
    </row>
    <row r="97" spans="1:6" ht="14.25">
      <c r="A97" s="14">
        <v>1</v>
      </c>
      <c r="B97" s="14" t="s">
        <v>216</v>
      </c>
      <c r="C97" s="50">
        <v>431</v>
      </c>
      <c r="D97" s="50"/>
      <c r="E97" s="15">
        <v>3283868812</v>
      </c>
      <c r="F97" s="15">
        <v>13105283280</v>
      </c>
    </row>
    <row r="98" spans="1:6" ht="14.25">
      <c r="A98" s="14">
        <v>2</v>
      </c>
      <c r="B98" s="14" t="s">
        <v>217</v>
      </c>
      <c r="C98" s="50">
        <v>432</v>
      </c>
      <c r="D98" s="50" t="s">
        <v>98</v>
      </c>
      <c r="E98" s="15">
        <v>0</v>
      </c>
      <c r="F98" s="15"/>
    </row>
    <row r="99" spans="1:6" ht="14.25">
      <c r="A99" s="17">
        <v>3</v>
      </c>
      <c r="B99" s="17" t="s">
        <v>218</v>
      </c>
      <c r="C99" s="51">
        <v>433</v>
      </c>
      <c r="D99" s="51"/>
      <c r="E99" s="18">
        <v>0</v>
      </c>
      <c r="F99" s="18">
        <v>0</v>
      </c>
    </row>
    <row r="100" spans="1:6" ht="15">
      <c r="A100" s="21"/>
      <c r="B100" s="21" t="s">
        <v>219</v>
      </c>
      <c r="C100" s="46">
        <v>440</v>
      </c>
      <c r="D100" s="46"/>
      <c r="E100" s="22">
        <f>+E83+E63</f>
        <v>9685305479623</v>
      </c>
      <c r="F100" s="22">
        <f>+F83+F63</f>
        <v>10604812945379</v>
      </c>
    </row>
    <row r="101" spans="1:6" ht="12.75" customHeight="1">
      <c r="A101" s="7"/>
      <c r="B101" s="7"/>
      <c r="C101" s="52"/>
      <c r="D101" s="52"/>
      <c r="E101" s="23"/>
      <c r="F101" s="23"/>
    </row>
    <row r="102" spans="1:6" ht="18">
      <c r="A102" s="59" t="s">
        <v>221</v>
      </c>
      <c r="B102" s="59"/>
      <c r="C102" s="59"/>
      <c r="D102" s="59"/>
      <c r="E102" s="59"/>
      <c r="F102" s="59"/>
    </row>
    <row r="103" spans="1:6" ht="12.75" customHeight="1">
      <c r="A103" s="24"/>
      <c r="B103" s="24"/>
      <c r="C103" s="52"/>
      <c r="D103" s="52"/>
      <c r="E103" s="23"/>
      <c r="F103" s="7"/>
    </row>
    <row r="104" spans="1:6" ht="12.75">
      <c r="A104" s="1" t="s">
        <v>132</v>
      </c>
      <c r="B104" s="1" t="s">
        <v>222</v>
      </c>
      <c r="C104" s="1" t="s">
        <v>128</v>
      </c>
      <c r="D104" s="1" t="s">
        <v>129</v>
      </c>
      <c r="E104" s="1" t="s">
        <v>130</v>
      </c>
      <c r="F104" s="1" t="s">
        <v>131</v>
      </c>
    </row>
    <row r="105" spans="1:6" ht="12.75">
      <c r="A105" s="25" t="s">
        <v>223</v>
      </c>
      <c r="B105" s="25" t="s">
        <v>0</v>
      </c>
      <c r="C105" s="53"/>
      <c r="D105" s="53">
        <v>24</v>
      </c>
      <c r="E105" s="26">
        <v>0</v>
      </c>
      <c r="F105" s="26">
        <v>0</v>
      </c>
    </row>
    <row r="106" spans="1:6" ht="12.75">
      <c r="A106" s="27" t="s">
        <v>1</v>
      </c>
      <c r="B106" s="27" t="s">
        <v>2</v>
      </c>
      <c r="C106" s="54"/>
      <c r="D106" s="54"/>
      <c r="E106" s="28">
        <v>15853306683</v>
      </c>
      <c r="F106" s="28">
        <v>15853306683</v>
      </c>
    </row>
    <row r="107" spans="1:6" ht="12.75">
      <c r="A107" s="27" t="s">
        <v>3</v>
      </c>
      <c r="B107" s="27" t="s">
        <v>4</v>
      </c>
      <c r="C107" s="54"/>
      <c r="D107" s="54"/>
      <c r="E107" s="28">
        <v>0</v>
      </c>
      <c r="F107" s="28">
        <v>0</v>
      </c>
    </row>
    <row r="108" spans="1:6" ht="12.75">
      <c r="A108" s="27" t="s">
        <v>5</v>
      </c>
      <c r="B108" s="27" t="s">
        <v>6</v>
      </c>
      <c r="C108" s="54"/>
      <c r="D108" s="54"/>
      <c r="E108" s="28">
        <v>0</v>
      </c>
      <c r="F108" s="28">
        <v>0</v>
      </c>
    </row>
    <row r="109" spans="1:6" ht="12.75">
      <c r="A109" s="27" t="s">
        <v>7</v>
      </c>
      <c r="B109" s="27" t="s">
        <v>8</v>
      </c>
      <c r="C109" s="54"/>
      <c r="D109" s="54"/>
      <c r="E109" s="28">
        <v>0</v>
      </c>
      <c r="F109" s="28">
        <v>0</v>
      </c>
    </row>
    <row r="110" spans="1:6" ht="12.75">
      <c r="A110" s="27" t="s">
        <v>9</v>
      </c>
      <c r="B110" s="27" t="s">
        <v>10</v>
      </c>
      <c r="C110" s="54"/>
      <c r="D110" s="54"/>
      <c r="E110" s="28">
        <v>107261329</v>
      </c>
      <c r="F110" s="28">
        <v>107261329</v>
      </c>
    </row>
    <row r="111" spans="1:6" ht="12.75">
      <c r="A111" s="27" t="s">
        <v>11</v>
      </c>
      <c r="B111" s="27" t="s">
        <v>12</v>
      </c>
      <c r="C111" s="54"/>
      <c r="D111" s="54"/>
      <c r="E111" s="27"/>
      <c r="F111" s="28">
        <v>0</v>
      </c>
    </row>
    <row r="112" spans="1:6" ht="12.75">
      <c r="A112" s="29" t="s">
        <v>13</v>
      </c>
      <c r="B112" s="29" t="s">
        <v>14</v>
      </c>
      <c r="C112" s="55"/>
      <c r="D112" s="55"/>
      <c r="E112" s="30">
        <v>0</v>
      </c>
      <c r="F112" s="30">
        <v>0</v>
      </c>
    </row>
    <row r="113" spans="1:6" ht="12.75" customHeight="1">
      <c r="A113" s="7"/>
      <c r="B113" s="7"/>
      <c r="C113" s="52"/>
      <c r="D113" s="52"/>
      <c r="E113" s="7"/>
      <c r="F113" s="7"/>
    </row>
    <row r="114" spans="1:6" ht="12.75" customHeight="1">
      <c r="A114" s="5"/>
      <c r="B114" s="5"/>
      <c r="C114" s="56"/>
      <c r="D114" s="56"/>
      <c r="E114" s="31" t="s">
        <v>78</v>
      </c>
      <c r="F114" s="31"/>
    </row>
    <row r="115" spans="1:6" ht="19.5" customHeight="1">
      <c r="A115" s="32" t="s">
        <v>83</v>
      </c>
      <c r="B115" s="32"/>
      <c r="D115" s="58"/>
      <c r="E115" s="32" t="s">
        <v>104</v>
      </c>
      <c r="F115" s="32" t="s">
        <v>105</v>
      </c>
    </row>
    <row r="116" spans="1:6" ht="12.75" customHeight="1">
      <c r="A116" s="33"/>
      <c r="B116" s="33"/>
      <c r="C116" s="58"/>
      <c r="D116" s="58"/>
      <c r="E116" s="33"/>
      <c r="F116" s="33"/>
    </row>
    <row r="117" spans="1:6" ht="12.75" customHeight="1">
      <c r="A117" s="33"/>
      <c r="B117" s="33"/>
      <c r="C117" s="58"/>
      <c r="D117" s="58"/>
      <c r="E117" s="33"/>
      <c r="F117" s="33"/>
    </row>
    <row r="118" spans="1:6" ht="12.75" customHeight="1">
      <c r="A118" s="33"/>
      <c r="B118" s="33"/>
      <c r="C118" s="58"/>
      <c r="D118" s="58"/>
      <c r="E118" s="33"/>
      <c r="F118" s="33"/>
    </row>
    <row r="119" spans="1:6" ht="12.75" customHeight="1">
      <c r="A119" s="33"/>
      <c r="B119" s="33"/>
      <c r="C119" s="58"/>
      <c r="D119" s="58"/>
      <c r="E119" s="33"/>
      <c r="F119" s="33"/>
    </row>
    <row r="120" spans="1:6" ht="12.75" customHeight="1">
      <c r="A120" s="33"/>
      <c r="B120" s="33"/>
      <c r="C120" s="58"/>
      <c r="D120" s="58"/>
      <c r="E120" s="33"/>
      <c r="F120" s="33"/>
    </row>
    <row r="121" spans="1:6" ht="51" customHeight="1">
      <c r="A121" s="34" t="s">
        <v>93</v>
      </c>
      <c r="B121" s="34"/>
      <c r="D121" s="58"/>
      <c r="E121" s="34" t="s">
        <v>106</v>
      </c>
      <c r="F121" s="34" t="s">
        <v>82</v>
      </c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5">
    <mergeCell ref="A4:F4"/>
    <mergeCell ref="A5:F5"/>
    <mergeCell ref="A102:F102"/>
    <mergeCell ref="E114:F114"/>
    <mergeCell ref="A6:F6"/>
  </mergeCells>
  <printOptions horizontalCentered="1"/>
  <pageMargins left="0.4330708661417323" right="0.1968503937007874" top="0.35433070866141736" bottom="0.3937007874015748" header="0.2362204724409449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7" sqref="A17"/>
    </sheetView>
  </sheetViews>
  <sheetFormatPr defaultColWidth="9.140625" defaultRowHeight="12.75"/>
  <cols>
    <col min="1" max="1" width="44.140625" style="61" bestFit="1" customWidth="1"/>
    <col min="2" max="2" width="6.00390625" style="60" bestFit="1" customWidth="1"/>
    <col min="3" max="3" width="5.8515625" style="61" bestFit="1" customWidth="1"/>
    <col min="4" max="4" width="21.140625" style="61" bestFit="1" customWidth="1"/>
    <col min="5" max="5" width="15.140625" style="61" customWidth="1"/>
    <col min="6" max="6" width="19.8515625" style="61" customWidth="1"/>
    <col min="7" max="7" width="19.28125" style="61" customWidth="1"/>
    <col min="8" max="16384" width="6.8515625" style="61" customWidth="1"/>
  </cols>
  <sheetData>
    <row r="1" spans="1:7" ht="15.75">
      <c r="A1" s="4" t="s">
        <v>124</v>
      </c>
      <c r="F1" s="62"/>
      <c r="G1" s="62"/>
    </row>
    <row r="2" spans="1:7" ht="15.75">
      <c r="A2" s="5" t="s">
        <v>125</v>
      </c>
      <c r="F2" s="62"/>
      <c r="G2" s="62"/>
    </row>
    <row r="3" ht="15">
      <c r="B3" s="61"/>
    </row>
    <row r="4" spans="1:7" ht="20.25">
      <c r="A4" s="35" t="s">
        <v>15</v>
      </c>
      <c r="B4" s="35"/>
      <c r="C4" s="35"/>
      <c r="D4" s="35"/>
      <c r="E4" s="35"/>
      <c r="F4" s="35"/>
      <c r="G4" s="35"/>
    </row>
    <row r="5" spans="1:7" ht="15.75">
      <c r="A5" s="36" t="s">
        <v>127</v>
      </c>
      <c r="B5" s="36"/>
      <c r="C5" s="36"/>
      <c r="D5" s="36"/>
      <c r="E5" s="36"/>
      <c r="F5" s="36"/>
      <c r="G5" s="36"/>
    </row>
    <row r="6" ht="15.75">
      <c r="G6" s="71" t="s">
        <v>16</v>
      </c>
    </row>
    <row r="7" spans="1:7" ht="15.75" customHeight="1">
      <c r="A7" s="72" t="s">
        <v>222</v>
      </c>
      <c r="B7" s="72" t="s">
        <v>128</v>
      </c>
      <c r="C7" s="72" t="s">
        <v>129</v>
      </c>
      <c r="D7" s="72" t="s">
        <v>17</v>
      </c>
      <c r="E7" s="72"/>
      <c r="F7" s="72" t="s">
        <v>18</v>
      </c>
      <c r="G7" s="72"/>
    </row>
    <row r="8" spans="1:7" ht="13.5" customHeight="1">
      <c r="A8" s="72"/>
      <c r="B8" s="72"/>
      <c r="C8" s="72"/>
      <c r="D8" s="73">
        <v>2007</v>
      </c>
      <c r="E8" s="73">
        <v>2006</v>
      </c>
      <c r="F8" s="73">
        <v>2007</v>
      </c>
      <c r="G8" s="73">
        <v>2006</v>
      </c>
    </row>
    <row r="9" spans="1:10" ht="15.75">
      <c r="A9" s="73">
        <v>1</v>
      </c>
      <c r="B9" s="73">
        <v>2</v>
      </c>
      <c r="C9" s="73">
        <v>3</v>
      </c>
      <c r="D9" s="73"/>
      <c r="E9" s="73"/>
      <c r="F9" s="73">
        <v>4</v>
      </c>
      <c r="G9" s="73">
        <v>5</v>
      </c>
      <c r="H9" s="5"/>
      <c r="I9" s="5"/>
      <c r="J9" s="5"/>
    </row>
    <row r="10" spans="1:10" ht="15" customHeight="1">
      <c r="A10" s="74" t="s">
        <v>19</v>
      </c>
      <c r="B10" s="75" t="s">
        <v>116</v>
      </c>
      <c r="C10" s="74" t="s">
        <v>99</v>
      </c>
      <c r="D10" s="76">
        <v>851262920951</v>
      </c>
      <c r="E10" s="76">
        <f>+E12</f>
        <v>904741633046</v>
      </c>
      <c r="F10" s="76">
        <v>3807068101594</v>
      </c>
      <c r="G10" s="76">
        <v>3607073060582</v>
      </c>
      <c r="H10" s="5"/>
      <c r="I10" s="5"/>
      <c r="J10" s="5"/>
    </row>
    <row r="11" spans="1:10" ht="15" customHeight="1">
      <c r="A11" s="74" t="s">
        <v>20</v>
      </c>
      <c r="B11" s="75" t="s">
        <v>117</v>
      </c>
      <c r="C11" s="74"/>
      <c r="D11" s="76">
        <v>0</v>
      </c>
      <c r="E11" s="76">
        <v>0</v>
      </c>
      <c r="F11" s="76">
        <v>0</v>
      </c>
      <c r="G11" s="76"/>
      <c r="H11" s="5"/>
      <c r="I11" s="5"/>
      <c r="J11" s="5"/>
    </row>
    <row r="12" spans="1:10" ht="15" customHeight="1">
      <c r="A12" s="74" t="s">
        <v>21</v>
      </c>
      <c r="B12" s="77">
        <v>10</v>
      </c>
      <c r="C12" s="74"/>
      <c r="D12" s="76">
        <f>+D10</f>
        <v>851262920951</v>
      </c>
      <c r="E12" s="76">
        <v>904741633046</v>
      </c>
      <c r="F12" s="76">
        <f>+F10</f>
        <v>3807068101594</v>
      </c>
      <c r="G12" s="76">
        <f>+G10</f>
        <v>3607073060582</v>
      </c>
      <c r="H12" s="5"/>
      <c r="I12" s="5"/>
      <c r="J12" s="5"/>
    </row>
    <row r="13" spans="1:10" ht="15" customHeight="1">
      <c r="A13" s="74" t="s">
        <v>22</v>
      </c>
      <c r="B13" s="77">
        <v>11</v>
      </c>
      <c r="C13" s="74" t="s">
        <v>100</v>
      </c>
      <c r="D13" s="76">
        <v>620853480198</v>
      </c>
      <c r="E13" s="76">
        <v>611425895809</v>
      </c>
      <c r="F13" s="76">
        <v>2692758102338</v>
      </c>
      <c r="G13" s="76">
        <v>2347512365318</v>
      </c>
      <c r="H13" s="5"/>
      <c r="I13" s="5"/>
      <c r="J13" s="5"/>
    </row>
    <row r="14" spans="1:10" ht="15" customHeight="1">
      <c r="A14" s="74" t="s">
        <v>23</v>
      </c>
      <c r="B14" s="77">
        <v>20</v>
      </c>
      <c r="C14" s="74"/>
      <c r="D14" s="76">
        <f>+D12-D13</f>
        <v>230409440753</v>
      </c>
      <c r="E14" s="76">
        <f>+E12-E13</f>
        <v>293315737237</v>
      </c>
      <c r="F14" s="76">
        <f>+F12-F13</f>
        <v>1114309999256</v>
      </c>
      <c r="G14" s="76">
        <f>+G12-G13</f>
        <v>1259560695264</v>
      </c>
      <c r="H14" s="5"/>
      <c r="I14" s="5"/>
      <c r="J14" s="5"/>
    </row>
    <row r="15" spans="1:10" ht="15" customHeight="1">
      <c r="A15" s="74" t="s">
        <v>24</v>
      </c>
      <c r="B15" s="77">
        <v>21</v>
      </c>
      <c r="C15" s="74" t="s">
        <v>101</v>
      </c>
      <c r="D15" s="76">
        <v>96282856116</v>
      </c>
      <c r="E15" s="76">
        <v>1544455338</v>
      </c>
      <c r="F15" s="76">
        <v>128441762447</v>
      </c>
      <c r="G15" s="76">
        <v>11719740119</v>
      </c>
      <c r="H15" s="5"/>
      <c r="I15" s="5"/>
      <c r="J15" s="5"/>
    </row>
    <row r="16" spans="1:10" ht="15" customHeight="1">
      <c r="A16" s="74" t="s">
        <v>25</v>
      </c>
      <c r="B16" s="77">
        <v>22</v>
      </c>
      <c r="C16" s="74" t="s">
        <v>102</v>
      </c>
      <c r="D16" s="76">
        <v>275877950441</v>
      </c>
      <c r="E16" s="76">
        <v>52084404876</v>
      </c>
      <c r="F16" s="76">
        <v>409020843513</v>
      </c>
      <c r="G16" s="76">
        <v>189169826341</v>
      </c>
      <c r="H16" s="5"/>
      <c r="I16" s="5"/>
      <c r="J16" s="5"/>
    </row>
    <row r="17" spans="1:10" ht="15" customHeight="1">
      <c r="A17" s="74" t="s">
        <v>26</v>
      </c>
      <c r="B17" s="77">
        <v>23</v>
      </c>
      <c r="C17" s="74"/>
      <c r="D17" s="76">
        <v>37675166667</v>
      </c>
      <c r="E17" s="76">
        <f>+E16</f>
        <v>52084404876</v>
      </c>
      <c r="F17" s="76">
        <v>167312007638</v>
      </c>
      <c r="G17" s="76">
        <v>167302511556</v>
      </c>
      <c r="H17" s="5"/>
      <c r="I17" s="5"/>
      <c r="J17" s="5"/>
    </row>
    <row r="18" spans="1:10" ht="15" customHeight="1">
      <c r="A18" s="74" t="s">
        <v>27</v>
      </c>
      <c r="B18" s="77">
        <v>24</v>
      </c>
      <c r="C18" s="74"/>
      <c r="D18" s="76">
        <v>0</v>
      </c>
      <c r="E18" s="76">
        <v>0</v>
      </c>
      <c r="F18" s="76">
        <v>0</v>
      </c>
      <c r="G18" s="76">
        <v>0</v>
      </c>
      <c r="H18" s="5"/>
      <c r="I18" s="5"/>
      <c r="J18" s="5"/>
    </row>
    <row r="19" spans="1:10" ht="15" customHeight="1">
      <c r="A19" s="74" t="s">
        <v>28</v>
      </c>
      <c r="B19" s="77">
        <v>25</v>
      </c>
      <c r="C19" s="74"/>
      <c r="D19" s="76">
        <v>15933678914</v>
      </c>
      <c r="E19" s="76">
        <v>10933552770</v>
      </c>
      <c r="F19" s="76">
        <v>57972401827</v>
      </c>
      <c r="G19" s="76">
        <v>118557019786</v>
      </c>
      <c r="H19" s="5"/>
      <c r="I19" s="5"/>
      <c r="J19" s="5"/>
    </row>
    <row r="20" spans="1:10" ht="15" customHeight="1">
      <c r="A20" s="74" t="s">
        <v>29</v>
      </c>
      <c r="B20" s="77">
        <v>30</v>
      </c>
      <c r="C20" s="74"/>
      <c r="D20" s="76">
        <f>+D14+D15-D16-D19</f>
        <v>34880667514</v>
      </c>
      <c r="E20" s="76">
        <f>+E14+E15-E16-E19</f>
        <v>231842234929</v>
      </c>
      <c r="F20" s="76">
        <f>+F14+F15-F16-F19</f>
        <v>775758516363</v>
      </c>
      <c r="G20" s="76">
        <f>+G14+G15-G16-G19</f>
        <v>963553589256</v>
      </c>
      <c r="H20" s="5"/>
      <c r="I20" s="5"/>
      <c r="J20" s="5"/>
    </row>
    <row r="21" spans="1:10" ht="15" customHeight="1">
      <c r="A21" s="74" t="s">
        <v>30</v>
      </c>
      <c r="B21" s="77">
        <v>31</v>
      </c>
      <c r="C21" s="74"/>
      <c r="D21" s="76">
        <v>4084887505</v>
      </c>
      <c r="E21" s="76">
        <v>887539882</v>
      </c>
      <c r="F21" s="76">
        <v>18457404164</v>
      </c>
      <c r="G21" s="76">
        <v>2986065580</v>
      </c>
      <c r="H21" s="5"/>
      <c r="I21" s="5"/>
      <c r="J21" s="5"/>
    </row>
    <row r="22" spans="1:10" ht="15" customHeight="1">
      <c r="A22" s="74" t="s">
        <v>31</v>
      </c>
      <c r="B22" s="77">
        <v>32</v>
      </c>
      <c r="C22" s="74"/>
      <c r="D22" s="76">
        <v>3105023126</v>
      </c>
      <c r="E22" s="76">
        <v>298573828</v>
      </c>
      <c r="F22" s="76">
        <v>12943392912</v>
      </c>
      <c r="G22" s="76">
        <v>1108181283</v>
      </c>
      <c r="H22" s="5"/>
      <c r="I22" s="5"/>
      <c r="J22" s="5"/>
    </row>
    <row r="23" spans="1:10" ht="15" customHeight="1">
      <c r="A23" s="74" t="s">
        <v>32</v>
      </c>
      <c r="B23" s="77">
        <v>40</v>
      </c>
      <c r="C23" s="74"/>
      <c r="D23" s="76">
        <f>+D21-D22</f>
        <v>979864379</v>
      </c>
      <c r="E23" s="76">
        <f>+E21-E22</f>
        <v>588966054</v>
      </c>
      <c r="F23" s="76">
        <f>+F21-F22</f>
        <v>5514011252</v>
      </c>
      <c r="G23" s="76">
        <f>+G21-G22</f>
        <v>1877884297</v>
      </c>
      <c r="H23" s="5"/>
      <c r="I23" s="5"/>
      <c r="J23" s="5"/>
    </row>
    <row r="24" spans="1:10" ht="15" customHeight="1">
      <c r="A24" s="74" t="s">
        <v>33</v>
      </c>
      <c r="B24" s="77">
        <v>50</v>
      </c>
      <c r="C24" s="74"/>
      <c r="D24" s="76">
        <f>+D23+D20</f>
        <v>35860531893</v>
      </c>
      <c r="E24" s="76">
        <f>+E23+E20</f>
        <v>232431200983</v>
      </c>
      <c r="F24" s="76">
        <f>+F23+F20</f>
        <v>781272527615</v>
      </c>
      <c r="G24" s="76">
        <f>+G23+G20</f>
        <v>965431473553</v>
      </c>
      <c r="H24" s="5"/>
      <c r="I24" s="5"/>
      <c r="J24" s="5"/>
    </row>
    <row r="25" spans="1:10" ht="15" customHeight="1">
      <c r="A25" s="74" t="s">
        <v>34</v>
      </c>
      <c r="B25" s="77">
        <v>51</v>
      </c>
      <c r="C25" s="74" t="s">
        <v>103</v>
      </c>
      <c r="D25" s="76">
        <v>0</v>
      </c>
      <c r="E25" s="76">
        <v>0</v>
      </c>
      <c r="F25" s="76">
        <v>0</v>
      </c>
      <c r="G25" s="76">
        <v>0</v>
      </c>
      <c r="H25" s="5"/>
      <c r="I25" s="5"/>
      <c r="J25" s="5"/>
    </row>
    <row r="26" spans="1:10" ht="15" customHeight="1">
      <c r="A26" s="74" t="s">
        <v>35</v>
      </c>
      <c r="B26" s="77">
        <v>52</v>
      </c>
      <c r="C26" s="74" t="s">
        <v>103</v>
      </c>
      <c r="D26" s="76">
        <v>-46531676994</v>
      </c>
      <c r="E26" s="76">
        <v>-13908101603</v>
      </c>
      <c r="F26" s="76">
        <f>+D26</f>
        <v>-46531676994</v>
      </c>
      <c r="G26" s="76">
        <v>-13908101603</v>
      </c>
      <c r="H26" s="5"/>
      <c r="I26" s="5"/>
      <c r="J26" s="5"/>
    </row>
    <row r="27" spans="1:10" ht="15" customHeight="1">
      <c r="A27" s="74" t="s">
        <v>36</v>
      </c>
      <c r="B27" s="77">
        <v>60</v>
      </c>
      <c r="C27" s="74"/>
      <c r="D27" s="76">
        <f>+D24-D26</f>
        <v>82392208887</v>
      </c>
      <c r="E27" s="76">
        <f>+E24-E26</f>
        <v>246339302586</v>
      </c>
      <c r="F27" s="76">
        <f>+F24-F26</f>
        <v>827804204609</v>
      </c>
      <c r="G27" s="76">
        <f>+G24-G26</f>
        <v>979339575156</v>
      </c>
      <c r="H27" s="5"/>
      <c r="I27" s="5"/>
      <c r="J27" s="5"/>
    </row>
    <row r="28" spans="1:10" ht="15" customHeight="1">
      <c r="A28" s="78" t="s">
        <v>37</v>
      </c>
      <c r="B28" s="79">
        <v>70</v>
      </c>
      <c r="C28" s="78"/>
      <c r="D28" s="78"/>
      <c r="E28" s="78"/>
      <c r="F28" s="80">
        <v>2538.152565322018</v>
      </c>
      <c r="G28" s="80">
        <v>3152.042404750563</v>
      </c>
      <c r="H28" s="5"/>
      <c r="I28" s="5"/>
      <c r="J28" s="5"/>
    </row>
    <row r="29" spans="1:10" ht="15.75">
      <c r="A29" s="81"/>
      <c r="B29" s="82"/>
      <c r="C29" s="81"/>
      <c r="D29" s="81"/>
      <c r="E29" s="81"/>
      <c r="F29" s="81"/>
      <c r="G29" s="81"/>
      <c r="I29" s="5"/>
      <c r="J29" s="5"/>
    </row>
    <row r="30" spans="1:10" ht="15.75">
      <c r="A30" s="5"/>
      <c r="B30" s="56"/>
      <c r="C30" s="5"/>
      <c r="D30" s="5"/>
      <c r="E30" s="5"/>
      <c r="F30" s="31" t="str">
        <f>+'B.S'!E114</f>
        <v>Ngày  25  tháng  1  năm 2008</v>
      </c>
      <c r="G30" s="31"/>
      <c r="H30" s="5"/>
      <c r="I30" s="5"/>
      <c r="J30" s="5"/>
    </row>
    <row r="31" spans="1:7" ht="15.75">
      <c r="A31" s="65" t="s">
        <v>83</v>
      </c>
      <c r="D31" s="66" t="s">
        <v>104</v>
      </c>
      <c r="F31" s="10" t="s">
        <v>105</v>
      </c>
      <c r="G31" s="10"/>
    </row>
    <row r="34" spans="1:7" ht="15.75">
      <c r="A34" s="67" t="s">
        <v>93</v>
      </c>
      <c r="D34" s="68" t="s">
        <v>106</v>
      </c>
      <c r="E34" s="69"/>
      <c r="F34" s="70" t="s">
        <v>82</v>
      </c>
      <c r="G34" s="70"/>
    </row>
  </sheetData>
  <mergeCells count="10">
    <mergeCell ref="F7:G7"/>
    <mergeCell ref="C7:C8"/>
    <mergeCell ref="A4:G4"/>
    <mergeCell ref="A5:G5"/>
    <mergeCell ref="D7:E7"/>
    <mergeCell ref="F30:G30"/>
    <mergeCell ref="F31:G31"/>
    <mergeCell ref="F34:G34"/>
    <mergeCell ref="A7:A8"/>
    <mergeCell ref="B7:B8"/>
  </mergeCells>
  <printOptions horizontalCentered="1"/>
  <pageMargins left="0.38" right="0.22" top="0.28" bottom="0.29" header="0.17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79.140625" style="84" bestFit="1" customWidth="1"/>
    <col min="2" max="2" width="6.00390625" style="83" bestFit="1" customWidth="1"/>
    <col min="3" max="3" width="5.7109375" style="83" bestFit="1" customWidth="1"/>
    <col min="4" max="4" width="20.7109375" style="84" bestFit="1" customWidth="1"/>
    <col min="5" max="5" width="20.00390625" style="84" bestFit="1" customWidth="1"/>
    <col min="6" max="6" width="5.140625" style="84" customWidth="1"/>
    <col min="7" max="7" width="14.7109375" style="84" bestFit="1" customWidth="1"/>
    <col min="8" max="16384" width="9.140625" style="84" customWidth="1"/>
  </cols>
  <sheetData>
    <row r="1" spans="1:5" ht="15.75">
      <c r="A1" s="4" t="s">
        <v>124</v>
      </c>
      <c r="D1" s="67"/>
      <c r="E1" s="67"/>
    </row>
    <row r="2" ht="15.75">
      <c r="A2" s="5" t="s">
        <v>125</v>
      </c>
    </row>
    <row r="3" ht="15.75" customHeight="1"/>
    <row r="4" spans="1:5" ht="20.25">
      <c r="A4" s="101" t="s">
        <v>38</v>
      </c>
      <c r="B4" s="101"/>
      <c r="C4" s="101"/>
      <c r="D4" s="101"/>
      <c r="E4" s="101"/>
    </row>
    <row r="5" spans="1:5" ht="15.75">
      <c r="A5" s="102" t="s">
        <v>39</v>
      </c>
      <c r="B5" s="102"/>
      <c r="C5" s="102"/>
      <c r="D5" s="102"/>
      <c r="E5" s="102"/>
    </row>
    <row r="6" spans="1:5" ht="18.75" customHeight="1">
      <c r="A6" s="9"/>
      <c r="B6" s="9"/>
      <c r="C6" s="9"/>
      <c r="D6" s="9"/>
      <c r="E6" s="9"/>
    </row>
    <row r="7" spans="4:5" ht="15.75">
      <c r="D7" s="103"/>
      <c r="E7" s="103" t="s">
        <v>16</v>
      </c>
    </row>
    <row r="8" spans="1:5" ht="15.75">
      <c r="A8" s="3" t="s">
        <v>222</v>
      </c>
      <c r="B8" s="3" t="s">
        <v>128</v>
      </c>
      <c r="C8" s="3" t="s">
        <v>129</v>
      </c>
      <c r="D8" s="85" t="s">
        <v>18</v>
      </c>
      <c r="E8" s="86"/>
    </row>
    <row r="9" spans="1:5" ht="15.75">
      <c r="A9" s="3"/>
      <c r="B9" s="3"/>
      <c r="C9" s="3"/>
      <c r="D9" s="2">
        <v>2007</v>
      </c>
      <c r="E9" s="2">
        <v>2006</v>
      </c>
    </row>
    <row r="10" spans="1:5" ht="15.75">
      <c r="A10" s="104"/>
      <c r="B10" s="105"/>
      <c r="C10" s="105"/>
      <c r="D10" s="104"/>
      <c r="E10" s="104"/>
    </row>
    <row r="11" spans="1:5" ht="15.75">
      <c r="A11" s="87" t="s">
        <v>40</v>
      </c>
      <c r="B11" s="64"/>
      <c r="C11" s="64"/>
      <c r="D11" s="88">
        <v>0</v>
      </c>
      <c r="E11" s="106"/>
    </row>
    <row r="12" spans="1:5" ht="15.75">
      <c r="A12" s="89" t="s">
        <v>41</v>
      </c>
      <c r="B12" s="90">
        <v>1</v>
      </c>
      <c r="C12" s="64"/>
      <c r="D12" s="91">
        <f>+'I.S'!F24</f>
        <v>781272527615</v>
      </c>
      <c r="E12" s="91">
        <f>+'I.S'!G24</f>
        <v>965431473553</v>
      </c>
    </row>
    <row r="13" spans="1:5" ht="15.75">
      <c r="A13" s="89" t="s">
        <v>42</v>
      </c>
      <c r="B13" s="64"/>
      <c r="C13" s="64"/>
      <c r="D13" s="92">
        <f>SUM(D14:D18)</f>
        <v>1266718217849</v>
      </c>
      <c r="E13" s="92">
        <f>SUM(E14:E18)</f>
        <v>1135379544491</v>
      </c>
    </row>
    <row r="14" spans="1:5" ht="15.75">
      <c r="A14" s="63" t="s">
        <v>43</v>
      </c>
      <c r="B14" s="64">
        <v>2</v>
      </c>
      <c r="C14" s="64"/>
      <c r="D14" s="88">
        <v>961524217070</v>
      </c>
      <c r="E14" s="88">
        <v>898577853140</v>
      </c>
    </row>
    <row r="15" spans="1:5" ht="15.75">
      <c r="A15" s="63" t="s">
        <v>44</v>
      </c>
      <c r="B15" s="64">
        <v>3</v>
      </c>
      <c r="C15" s="64"/>
      <c r="D15" s="88">
        <v>28383198753</v>
      </c>
      <c r="E15" s="88">
        <v>49671791438</v>
      </c>
    </row>
    <row r="16" spans="1:5" ht="15.75">
      <c r="A16" s="63" t="s">
        <v>45</v>
      </c>
      <c r="B16" s="64">
        <v>4</v>
      </c>
      <c r="C16" s="64"/>
      <c r="D16" s="88">
        <v>232566253501</v>
      </c>
      <c r="E16" s="88">
        <v>19827388357</v>
      </c>
    </row>
    <row r="17" spans="1:5" ht="15.75">
      <c r="A17" s="63" t="s">
        <v>46</v>
      </c>
      <c r="B17" s="64">
        <v>5</v>
      </c>
      <c r="C17" s="64"/>
      <c r="D17" s="88">
        <v>-123067459158</v>
      </c>
      <c r="E17" s="88"/>
    </row>
    <row r="18" spans="1:5" ht="15.75">
      <c r="A18" s="63" t="s">
        <v>47</v>
      </c>
      <c r="B18" s="64">
        <v>6</v>
      </c>
      <c r="C18" s="64"/>
      <c r="D18" s="88">
        <v>167312007683</v>
      </c>
      <c r="E18" s="88">
        <f>+'I.S'!G17</f>
        <v>167302511556</v>
      </c>
    </row>
    <row r="19" spans="1:5" ht="15.75">
      <c r="A19" s="89" t="s">
        <v>48</v>
      </c>
      <c r="B19" s="90">
        <v>8</v>
      </c>
      <c r="C19" s="93"/>
      <c r="D19" s="91">
        <f>+D12+D13</f>
        <v>2047990745464</v>
      </c>
      <c r="E19" s="91">
        <f>+E12+E13</f>
        <v>2100811018044</v>
      </c>
    </row>
    <row r="20" spans="1:5" ht="15.75">
      <c r="A20" s="63" t="s">
        <v>49</v>
      </c>
      <c r="B20" s="64">
        <v>9</v>
      </c>
      <c r="C20" s="64"/>
      <c r="D20" s="88">
        <f>2044588657216-1397765477794-4895000000</f>
        <v>641928179422</v>
      </c>
      <c r="E20" s="88">
        <v>-731137698501</v>
      </c>
    </row>
    <row r="21" spans="1:5" ht="15.75">
      <c r="A21" s="63" t="s">
        <v>50</v>
      </c>
      <c r="B21" s="64">
        <v>10</v>
      </c>
      <c r="C21" s="64"/>
      <c r="D21" s="88">
        <v>-139166942750</v>
      </c>
      <c r="E21" s="88">
        <v>3446600064</v>
      </c>
    </row>
    <row r="22" spans="1:5" ht="15.75">
      <c r="A22" s="63" t="s">
        <v>51</v>
      </c>
      <c r="B22" s="64">
        <v>11</v>
      </c>
      <c r="C22" s="64"/>
      <c r="D22" s="88">
        <v>140371965476</v>
      </c>
      <c r="E22" s="88">
        <v>-105785869611</v>
      </c>
    </row>
    <row r="23" spans="1:5" ht="15.75">
      <c r="A23" s="63" t="s">
        <v>52</v>
      </c>
      <c r="B23" s="64">
        <v>12</v>
      </c>
      <c r="C23" s="64"/>
      <c r="D23" s="88">
        <f>+'B.S'!F58-'B.S'!E58</f>
        <v>-609192571</v>
      </c>
      <c r="E23" s="88">
        <v>20960595234</v>
      </c>
    </row>
    <row r="24" spans="1:5" ht="15.75">
      <c r="A24" s="63" t="s">
        <v>53</v>
      </c>
      <c r="B24" s="64">
        <v>13</v>
      </c>
      <c r="C24" s="64"/>
      <c r="D24" s="88">
        <v>-228166667</v>
      </c>
      <c r="E24" s="88">
        <v>-917784516</v>
      </c>
    </row>
    <row r="25" spans="1:5" ht="15.75">
      <c r="A25" s="63" t="s">
        <v>54</v>
      </c>
      <c r="B25" s="64">
        <v>14</v>
      </c>
      <c r="C25" s="64"/>
      <c r="D25" s="88"/>
      <c r="E25" s="88"/>
    </row>
    <row r="26" spans="1:5" ht="15.75">
      <c r="A26" s="63" t="s">
        <v>145</v>
      </c>
      <c r="B26" s="64">
        <v>15</v>
      </c>
      <c r="C26" s="64"/>
      <c r="D26" s="88">
        <v>54616000</v>
      </c>
      <c r="E26" s="88">
        <v>7035604027</v>
      </c>
    </row>
    <row r="27" spans="1:5" ht="15.75">
      <c r="A27" s="63" t="s">
        <v>55</v>
      </c>
      <c r="B27" s="64">
        <v>16</v>
      </c>
      <c r="C27" s="64"/>
      <c r="D27" s="88">
        <v>-10445575242</v>
      </c>
      <c r="E27" s="88">
        <v>-10580346500</v>
      </c>
    </row>
    <row r="28" spans="1:5" ht="15.75">
      <c r="A28" s="89" t="s">
        <v>56</v>
      </c>
      <c r="B28" s="90">
        <v>20</v>
      </c>
      <c r="C28" s="64"/>
      <c r="D28" s="91">
        <f>SUM(D19:D27)</f>
        <v>2679895629132</v>
      </c>
      <c r="E28" s="91">
        <f>SUM(E19:E27)</f>
        <v>1283832118241</v>
      </c>
    </row>
    <row r="29" spans="1:5" ht="15.75">
      <c r="A29" s="87" t="s">
        <v>57</v>
      </c>
      <c r="B29" s="64"/>
      <c r="C29" s="64"/>
      <c r="D29" s="88">
        <v>0</v>
      </c>
      <c r="E29" s="88">
        <v>0</v>
      </c>
    </row>
    <row r="30" spans="1:5" ht="15.75">
      <c r="A30" s="63" t="s">
        <v>58</v>
      </c>
      <c r="B30" s="64">
        <v>21</v>
      </c>
      <c r="C30" s="64"/>
      <c r="D30" s="88">
        <v>-131164738386</v>
      </c>
      <c r="E30" s="88">
        <v>-5550456569</v>
      </c>
    </row>
    <row r="31" spans="1:5" ht="15.75">
      <c r="A31" s="63" t="s">
        <v>59</v>
      </c>
      <c r="B31" s="64">
        <v>22</v>
      </c>
      <c r="C31" s="64"/>
      <c r="D31" s="88">
        <v>50000000</v>
      </c>
      <c r="E31" s="88"/>
    </row>
    <row r="32" spans="1:5" ht="15.75">
      <c r="A32" s="63" t="s">
        <v>60</v>
      </c>
      <c r="B32" s="64">
        <v>23</v>
      </c>
      <c r="C32" s="64"/>
      <c r="D32" s="88">
        <v>-2559738000000</v>
      </c>
      <c r="E32" s="88">
        <v>0</v>
      </c>
    </row>
    <row r="33" spans="1:5" ht="15.75">
      <c r="A33" s="63" t="s">
        <v>61</v>
      </c>
      <c r="B33" s="64">
        <v>24</v>
      </c>
      <c r="C33" s="64"/>
      <c r="D33" s="88">
        <v>383240000000</v>
      </c>
      <c r="E33" s="88">
        <v>0</v>
      </c>
    </row>
    <row r="34" spans="1:5" ht="15.75">
      <c r="A34" s="63" t="s">
        <v>62</v>
      </c>
      <c r="B34" s="64">
        <v>25</v>
      </c>
      <c r="C34" s="64"/>
      <c r="D34" s="88"/>
      <c r="E34" s="88">
        <v>0</v>
      </c>
    </row>
    <row r="35" spans="1:5" ht="15.75">
      <c r="A35" s="63" t="s">
        <v>63</v>
      </c>
      <c r="B35" s="64">
        <v>26</v>
      </c>
      <c r="C35" s="64"/>
      <c r="D35" s="88"/>
      <c r="E35" s="88">
        <v>0</v>
      </c>
    </row>
    <row r="36" spans="1:5" ht="15.75">
      <c r="A36" s="63" t="s">
        <v>64</v>
      </c>
      <c r="B36" s="64">
        <v>27</v>
      </c>
      <c r="C36" s="64"/>
      <c r="D36" s="88">
        <v>61545399146</v>
      </c>
      <c r="E36" s="88"/>
    </row>
    <row r="37" spans="1:5" ht="15.75">
      <c r="A37" s="89" t="s">
        <v>65</v>
      </c>
      <c r="B37" s="90">
        <v>30</v>
      </c>
      <c r="C37" s="64"/>
      <c r="D37" s="91">
        <f>SUM(D29:D36)</f>
        <v>-2246067339240</v>
      </c>
      <c r="E37" s="91">
        <f>+E36+E30</f>
        <v>-5550456569</v>
      </c>
    </row>
    <row r="38" spans="1:5" ht="15.75">
      <c r="A38" s="87" t="s">
        <v>66</v>
      </c>
      <c r="B38" s="64"/>
      <c r="C38" s="64"/>
      <c r="D38" s="88">
        <v>0</v>
      </c>
      <c r="E38" s="88">
        <v>0</v>
      </c>
    </row>
    <row r="39" spans="1:5" ht="15.75">
      <c r="A39" s="63" t="s">
        <v>67</v>
      </c>
      <c r="B39" s="64">
        <v>31</v>
      </c>
      <c r="C39" s="64"/>
      <c r="D39" s="88"/>
      <c r="E39" s="88">
        <v>0</v>
      </c>
    </row>
    <row r="40" spans="1:5" ht="15.75">
      <c r="A40" s="63" t="s">
        <v>68</v>
      </c>
      <c r="B40" s="64">
        <v>32</v>
      </c>
      <c r="C40" s="64"/>
      <c r="D40" s="88">
        <v>-62834383080</v>
      </c>
      <c r="E40" s="88">
        <v>0</v>
      </c>
    </row>
    <row r="41" spans="1:5" ht="15.75">
      <c r="A41" s="63" t="s">
        <v>69</v>
      </c>
      <c r="B41" s="64">
        <v>33</v>
      </c>
      <c r="C41" s="64"/>
      <c r="D41" s="88">
        <v>100000000000</v>
      </c>
      <c r="E41" s="88"/>
    </row>
    <row r="42" spans="1:5" ht="15.75">
      <c r="A42" s="63" t="s">
        <v>70</v>
      </c>
      <c r="B42" s="64">
        <v>34</v>
      </c>
      <c r="C42" s="64"/>
      <c r="D42" s="88">
        <f>-1502660477794+1397765477794+4895000000</f>
        <v>-100000000000</v>
      </c>
      <c r="E42" s="88">
        <v>-396083698886</v>
      </c>
    </row>
    <row r="43" spans="1:5" ht="15.75">
      <c r="A43" s="63" t="s">
        <v>71</v>
      </c>
      <c r="B43" s="64">
        <v>35</v>
      </c>
      <c r="C43" s="64"/>
      <c r="D43" s="88"/>
      <c r="E43" s="88">
        <v>0</v>
      </c>
    </row>
    <row r="44" spans="1:5" ht="15.75">
      <c r="A44" s="63" t="s">
        <v>72</v>
      </c>
      <c r="B44" s="64">
        <v>36</v>
      </c>
      <c r="C44" s="64"/>
      <c r="D44" s="88">
        <v>-636814614000</v>
      </c>
      <c r="E44" s="88">
        <v>-372840000000</v>
      </c>
    </row>
    <row r="45" spans="1:5" ht="15.75">
      <c r="A45" s="89" t="s">
        <v>73</v>
      </c>
      <c r="B45" s="90">
        <v>40</v>
      </c>
      <c r="C45" s="64"/>
      <c r="D45" s="91">
        <f>SUM(D40:D44)</f>
        <v>-699648997080</v>
      </c>
      <c r="E45" s="91">
        <f>SUM(E40:E44)</f>
        <v>-768923698886</v>
      </c>
    </row>
    <row r="46" spans="1:5" ht="15.75">
      <c r="A46" s="87" t="s">
        <v>74</v>
      </c>
      <c r="B46" s="93">
        <v>50</v>
      </c>
      <c r="C46" s="64"/>
      <c r="D46" s="92">
        <f>+D45+D37+D28</f>
        <v>-265820707188</v>
      </c>
      <c r="E46" s="92">
        <f>+E45+E37+E28</f>
        <v>509357962786</v>
      </c>
    </row>
    <row r="47" spans="1:7" ht="15.75">
      <c r="A47" s="87" t="s">
        <v>75</v>
      </c>
      <c r="B47" s="93">
        <v>60</v>
      </c>
      <c r="C47" s="64"/>
      <c r="D47" s="92">
        <v>528618413219</v>
      </c>
      <c r="E47" s="92">
        <v>19260450433</v>
      </c>
      <c r="G47" s="94"/>
    </row>
    <row r="48" spans="1:5" ht="15.75">
      <c r="A48" s="63" t="s">
        <v>76</v>
      </c>
      <c r="B48" s="64">
        <v>61</v>
      </c>
      <c r="C48" s="64"/>
      <c r="D48" s="88">
        <v>0</v>
      </c>
      <c r="E48" s="88">
        <v>0</v>
      </c>
    </row>
    <row r="49" spans="1:5" ht="15.75">
      <c r="A49" s="87" t="s">
        <v>77</v>
      </c>
      <c r="B49" s="93">
        <v>70</v>
      </c>
      <c r="C49" s="93"/>
      <c r="D49" s="92">
        <v>262797706031</v>
      </c>
      <c r="E49" s="92">
        <f>+E47+E46</f>
        <v>528618413219</v>
      </c>
    </row>
    <row r="50" spans="1:5" ht="15.75">
      <c r="A50" s="107"/>
      <c r="B50" s="108"/>
      <c r="C50" s="108"/>
      <c r="D50" s="109">
        <f>+D45+D37+D28-D46</f>
        <v>0</v>
      </c>
      <c r="E50" s="109"/>
    </row>
    <row r="51" spans="1:5" ht="21" customHeight="1">
      <c r="A51" s="95"/>
      <c r="B51" s="95"/>
      <c r="C51" s="95"/>
      <c r="D51" s="96"/>
      <c r="E51" s="96"/>
    </row>
    <row r="52" spans="4:5" ht="15.75">
      <c r="D52" s="97" t="str">
        <f>+'I.S'!F30</f>
        <v>Ngày  25  tháng  1  năm 2008</v>
      </c>
      <c r="E52" s="97"/>
    </row>
    <row r="53" spans="1:5" ht="21" customHeight="1">
      <c r="A53" s="31" t="s">
        <v>118</v>
      </c>
      <c r="B53" s="31"/>
      <c r="D53" s="31" t="s">
        <v>105</v>
      </c>
      <c r="E53" s="31"/>
    </row>
    <row r="54" spans="4:5" ht="22.5" customHeight="1">
      <c r="D54" s="98"/>
      <c r="E54" s="98"/>
    </row>
    <row r="55" spans="4:5" ht="12.75">
      <c r="D55" s="98"/>
      <c r="E55" s="98"/>
    </row>
    <row r="56" spans="4:5" ht="12.75">
      <c r="D56" s="98"/>
      <c r="E56" s="98"/>
    </row>
    <row r="57" spans="4:5" ht="12.75">
      <c r="D57" s="98"/>
      <c r="E57" s="98"/>
    </row>
    <row r="58" spans="4:5" ht="12.75">
      <c r="D58" s="98"/>
      <c r="E58" s="98"/>
    </row>
    <row r="59" spans="4:5" ht="12.75">
      <c r="D59" s="98"/>
      <c r="E59" s="98"/>
    </row>
    <row r="60" spans="4:5" ht="12.75">
      <c r="D60" s="98"/>
      <c r="E60" s="98"/>
    </row>
    <row r="61" spans="1:5" ht="15.75">
      <c r="A61" s="99" t="s">
        <v>119</v>
      </c>
      <c r="B61" s="99"/>
      <c r="C61" s="100"/>
      <c r="D61" s="99" t="s">
        <v>120</v>
      </c>
      <c r="E61" s="99"/>
    </row>
    <row r="63" ht="12.75">
      <c r="D63" s="94"/>
    </row>
  </sheetData>
  <mergeCells count="11">
    <mergeCell ref="D8:E8"/>
    <mergeCell ref="A61:B61"/>
    <mergeCell ref="D61:E61"/>
    <mergeCell ref="A8:A9"/>
    <mergeCell ref="B8:B9"/>
    <mergeCell ref="C8:C9"/>
    <mergeCell ref="D52:E52"/>
    <mergeCell ref="A53:B53"/>
    <mergeCell ref="D53:E53"/>
    <mergeCell ref="A4:E4"/>
    <mergeCell ref="A5:E5"/>
  </mergeCells>
  <printOptions/>
  <pageMargins left="0.75" right="0.3" top="0.62" bottom="0.73" header="0.22" footer="0.28"/>
  <pageSetup horizontalDpi="600" verticalDpi="600" orientation="landscape" r:id="rId1"/>
  <headerFooter alignWithMargins="0">
    <oddFooter>&amp;C&amp;P/&amp;N&amp;RBC Lưu chuyển tiền tệ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NNQT</dc:creator>
  <cp:keywords/>
  <dc:description/>
  <cp:lastModifiedBy>Administrator</cp:lastModifiedBy>
  <cp:lastPrinted>2008-01-28T11:16:43Z</cp:lastPrinted>
  <dcterms:created xsi:type="dcterms:W3CDTF">2006-01-15T15:03:21Z</dcterms:created>
  <dcterms:modified xsi:type="dcterms:W3CDTF">2008-03-14T02:26:49Z</dcterms:modified>
  <cp:category/>
  <cp:version/>
  <cp:contentType/>
  <cp:contentStatus/>
</cp:coreProperties>
</file>